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720" windowHeight="7320" tabRatio="853" activeTab="2"/>
  </bookViews>
  <sheets>
    <sheet name="Blend Calculator - lbs" sheetId="1" r:id="rId1"/>
    <sheet name="Blend Calculator - kgs" sheetId="2" r:id="rId2"/>
    <sheet name="Blend Calculator - percentage" sheetId="3" r:id="rId3"/>
    <sheet name="DATASHEET" sheetId="4" r:id="rId4"/>
  </sheets>
  <definedNames>
    <definedName name="_xlnm.Print_Area" localSheetId="1">'Blend Calculator - kgs'!$A$1:$R$41</definedName>
    <definedName name="_xlnm.Print_Area" localSheetId="0">'Blend Calculator - lbs'!$A$1:$R$41</definedName>
    <definedName name="_xlnm.Print_Area" localSheetId="2">'Blend Calculator - percentage'!$A$1:$R$41</definedName>
  </definedNames>
  <calcPr fullCalcOnLoad="1"/>
</workbook>
</file>

<file path=xl/sharedStrings.xml><?xml version="1.0" encoding="utf-8"?>
<sst xmlns="http://schemas.openxmlformats.org/spreadsheetml/2006/main" count="210" uniqueCount="132">
  <si>
    <t>Component 1</t>
  </si>
  <si>
    <t>Component 2</t>
  </si>
  <si>
    <t>Component 3</t>
  </si>
  <si>
    <t>Component 4</t>
  </si>
  <si>
    <t>Component 5</t>
  </si>
  <si>
    <t>Component 6</t>
  </si>
  <si>
    <t>Alfalfa - Algonquin</t>
  </si>
  <si>
    <t>Timothy - Climax</t>
  </si>
  <si>
    <t>Dealer:</t>
  </si>
  <si>
    <t>Location:</t>
  </si>
  <si>
    <t>Total Custom Forage Mix :</t>
  </si>
  <si>
    <t>Lbs Needed</t>
  </si>
  <si>
    <t>Kgs Needed</t>
  </si>
  <si>
    <t>Total Lbs Needed</t>
  </si>
  <si>
    <t>Total Kgs Needed</t>
  </si>
  <si>
    <t>Bags Needed</t>
  </si>
  <si>
    <t>Total Price/Bag</t>
  </si>
  <si>
    <t>% of Blend</t>
  </si>
  <si>
    <t>Total Price of Blend:</t>
  </si>
  <si>
    <t>$ / Kg</t>
  </si>
  <si>
    <t>$ / Lb</t>
  </si>
  <si>
    <t>Blend Component
Price / Kg</t>
  </si>
  <si>
    <t>Blend
Component
Price / Lb</t>
  </si>
  <si>
    <t>Customer:</t>
  </si>
  <si>
    <t>Total Custom Forage Mix / LB, Kg and Bag</t>
  </si>
  <si>
    <t>BLEND CALCULATOR</t>
  </si>
  <si>
    <t>*     Custom blends are considered produced and sold at time of order.  NO cancellation or return eligibility on any custom blends.</t>
  </si>
  <si>
    <t>Alfalfa - 2065MF</t>
  </si>
  <si>
    <t>Alfalfa - PS 3006</t>
  </si>
  <si>
    <t>Alfafla - AC Grazeland Br</t>
  </si>
  <si>
    <t>Alfalfa - Able</t>
  </si>
  <si>
    <t>Alfalfa - WestStar</t>
  </si>
  <si>
    <t>Alfaflfa - Common</t>
  </si>
  <si>
    <t>Bromegrass - Common Smooth</t>
  </si>
  <si>
    <t>Bromegrass - Fleet Meadow</t>
  </si>
  <si>
    <t>Bromegrass - Common Meadow</t>
  </si>
  <si>
    <t>Clover - Dawn Alsike</t>
  </si>
  <si>
    <t>Clover - Common Alsike</t>
  </si>
  <si>
    <t>Clover - Altaswede Red S/C</t>
  </si>
  <si>
    <t>Clover - Common Red S/C</t>
  </si>
  <si>
    <t>Clover - Norgold Yellow Blossom</t>
  </si>
  <si>
    <t>Clover - Common YBSC</t>
  </si>
  <si>
    <t>Clover - Common White</t>
  </si>
  <si>
    <t>Clover - Berseem</t>
  </si>
  <si>
    <t>Fescue - Carnival Tall</t>
  </si>
  <si>
    <t>Fescue - Boreal Creeping Red</t>
  </si>
  <si>
    <t>Fescue - Common Creeping Red</t>
  </si>
  <si>
    <t>Misc Grass - Bellevue Reed Canarygrass</t>
  </si>
  <si>
    <t>Misc Grass - Common Reed Canarygrass</t>
  </si>
  <si>
    <t>Misc Grass - Creeping Foxtail (Coated)</t>
  </si>
  <si>
    <t>Misc Grass - Meadow Foxtail (Coated)</t>
  </si>
  <si>
    <t>Misc Legume - Bull/Leo Birdsfoot Trefoil</t>
  </si>
  <si>
    <t>Misc Legume - Sainfoin</t>
  </si>
  <si>
    <t>Orchardgrass - HiPro Brand</t>
  </si>
  <si>
    <t>GST</t>
  </si>
  <si>
    <t>Timothy - Richmond</t>
  </si>
  <si>
    <t>Timothy - Comtal</t>
  </si>
  <si>
    <t>Wheatgrass - Fairway Crested</t>
  </si>
  <si>
    <t>Wheatgrass - Kirk Crested</t>
  </si>
  <si>
    <t>Wheatgrass - Common Crested</t>
  </si>
  <si>
    <t>Wheatgrass - Tall</t>
  </si>
  <si>
    <t>Wheatgrass - Slender</t>
  </si>
  <si>
    <t>Wheatgrass - Northern</t>
  </si>
  <si>
    <t>Wheatgrass - Streambank</t>
  </si>
  <si>
    <t>Wheatgrass - Western</t>
  </si>
  <si>
    <t>Wildrye - Swift Russian</t>
  </si>
  <si>
    <t>Wildrye - Dahurian</t>
  </si>
  <si>
    <t>*     All Blends will be Invoiced on a $ per Kg basis</t>
  </si>
  <si>
    <t>*     Products subject to Availability</t>
  </si>
  <si>
    <t>*     Allow a minimum of 72 hours from the time of placing the order to delivery</t>
  </si>
  <si>
    <t>Component 10</t>
  </si>
  <si>
    <t>Component 9</t>
  </si>
  <si>
    <t>Component 8</t>
  </si>
  <si>
    <t>Component 7</t>
  </si>
  <si>
    <t>Clover - Low Growing Common White</t>
  </si>
  <si>
    <t>Bromegrass - MBA Meadow</t>
  </si>
  <si>
    <t>Bromegrass - AC Success Hybrid</t>
  </si>
  <si>
    <t>Wheatgrass - Chief Intermediate</t>
  </si>
  <si>
    <t>Wheatgrass - Highlander Slender</t>
  </si>
  <si>
    <t>Wheatgrass - Pubescent</t>
  </si>
  <si>
    <t>Fescue - Meadow</t>
  </si>
  <si>
    <t>Bromegrass - Carlton Smooth</t>
  </si>
  <si>
    <t>Fescue - Sheep</t>
  </si>
  <si>
    <t>Alfalfa - Vision</t>
  </si>
  <si>
    <t>Alfalfa - Assalt ST</t>
  </si>
  <si>
    <t>Alfalfa - Instinct</t>
  </si>
  <si>
    <t>Bromegrass - Radison Smooth</t>
  </si>
  <si>
    <t>Clover - Belle Red D/C</t>
  </si>
  <si>
    <t>Clover - Common D/C Clover</t>
  </si>
  <si>
    <t>Clover - Crimson Clover</t>
  </si>
  <si>
    <t>Clover - Crescendo Ladino White</t>
  </si>
  <si>
    <t>Fescue - Hostyn Festuloleum</t>
  </si>
  <si>
    <t>Fescue - Mahulena Festuloleum</t>
  </si>
  <si>
    <t>Fescue-Perseus Festuloleum</t>
  </si>
  <si>
    <t>Fescue - Savory tall</t>
  </si>
  <si>
    <t>Misc Grass - Sorghum Suddangrass</t>
  </si>
  <si>
    <t>Misc Grass - Hairy Vetch</t>
  </si>
  <si>
    <t>Misc Grass - Forage Turnip</t>
  </si>
  <si>
    <t>Misc Grass - Tillage Radish</t>
  </si>
  <si>
    <t>Misc Grass - Kale</t>
  </si>
  <si>
    <t>Misc Grass - Winfred Brassica</t>
  </si>
  <si>
    <t>Misc Grass - Park Kentucky Bluegrass</t>
  </si>
  <si>
    <t>Misc Grass - Golden German Millet</t>
  </si>
  <si>
    <t>Misc Grass - Siberian Millet</t>
  </si>
  <si>
    <t>Misc Grass - Crown Millet</t>
  </si>
  <si>
    <t>Misc Grass - Red Proso Millet</t>
  </si>
  <si>
    <t>Misc Legume - Oxley / Cicer Milkvetch</t>
  </si>
  <si>
    <t>Orchardgrass - Orca</t>
  </si>
  <si>
    <t>Orchardgrass - Amba</t>
  </si>
  <si>
    <t>Orchardgrass - Athos</t>
  </si>
  <si>
    <t>Ryegrass - Surrey Nova Annual</t>
  </si>
  <si>
    <t>Ryegrass - Polim Perennial</t>
  </si>
  <si>
    <t>Ryegrass - Firkin Italian Perennial</t>
  </si>
  <si>
    <t>Stock Mix - HayGraze</t>
  </si>
  <si>
    <t>Stock Mix - HayGraze Dry</t>
  </si>
  <si>
    <t>Stock Mix - Horsemans</t>
  </si>
  <si>
    <t>Stock Mix - DairyPro</t>
  </si>
  <si>
    <t>Stock Mix - HayPro T5</t>
  </si>
  <si>
    <t>Stock Mix - HayPro T10</t>
  </si>
  <si>
    <t>Stock  Mix - HayPro Dry</t>
  </si>
  <si>
    <t>Stock Mix - Cattlemans</t>
  </si>
  <si>
    <t>Stock Mix - PasturePro</t>
  </si>
  <si>
    <t>Stock Mix - SaltPro</t>
  </si>
  <si>
    <t>Stock Mix - Stockmans</t>
  </si>
  <si>
    <t>Stock Mix - RangePro</t>
  </si>
  <si>
    <t>Stock Mix - Drylands</t>
  </si>
  <si>
    <t>Stock Mix - Lowlands</t>
  </si>
  <si>
    <t>Stock Mix - Annual ForagePro</t>
  </si>
  <si>
    <t>Timothy - LMT</t>
  </si>
  <si>
    <t>ask</t>
  </si>
  <si>
    <t>Fescue- Tower Tall</t>
  </si>
  <si>
    <t>Bromegrass - Succesion Brand Hybrid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</si>
</sst>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mmmm\ d\,\ yyyy"/>
    <numFmt numFmtId="174" formatCode="&quot;$&quot;#,##0.0000"/>
    <numFmt numFmtId="175" formatCode="&quot;$&quot;#,##0"/>
    <numFmt numFmtId="176" formatCode="0.0"/>
    <numFmt numFmtId="177" formatCode="&quot;$&quot;#,##0.000"/>
    <numFmt numFmtId="178" formatCode="[$-409]dddd\,\ mmmm\ dd\,\ yyyy"/>
    <numFmt numFmtId="179" formatCode="[$-409]mmmm\ d\,\ yy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&quot;$&quot;* #,##0.0000_);_(&quot;$&quot;* \(#,##0.0000\);_(&quot;$&quot;* &quot;-&quot;????_);_(@_)"/>
    <numFmt numFmtId="185" formatCode="[$-409]h:mm:ss\ AM/PM"/>
  </numFmts>
  <fonts count="7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rebuchet MS"/>
      <family val="2"/>
    </font>
    <font>
      <sz val="10"/>
      <color indexed="9"/>
      <name val="Trebuchet MS"/>
      <family val="2"/>
    </font>
    <font>
      <sz val="10"/>
      <color indexed="62"/>
      <name val="Trebuchet MS"/>
      <family val="2"/>
    </font>
    <font>
      <b/>
      <sz val="12"/>
      <name val="Trebuchet MS"/>
      <family val="2"/>
    </font>
    <font>
      <u val="singleAccounting"/>
      <sz val="10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b/>
      <sz val="11"/>
      <color indexed="62"/>
      <name val="Trebuchet MS"/>
      <family val="2"/>
    </font>
    <font>
      <sz val="12"/>
      <name val="Trebuchet MS"/>
      <family val="2"/>
    </font>
    <font>
      <sz val="12"/>
      <color indexed="62"/>
      <name val="Trebuchet MS"/>
      <family val="2"/>
    </font>
    <font>
      <b/>
      <sz val="10"/>
      <color indexed="62"/>
      <name val="Trebuchet MS"/>
      <family val="2"/>
    </font>
    <font>
      <sz val="11"/>
      <name val="Trebuchet MS"/>
      <family val="2"/>
    </font>
    <font>
      <sz val="12"/>
      <color indexed="18"/>
      <name val="Trebuchet MS"/>
      <family val="2"/>
    </font>
    <font>
      <b/>
      <sz val="12"/>
      <color indexed="18"/>
      <name val="Trebuchet MS"/>
      <family val="2"/>
    </font>
    <font>
      <b/>
      <i/>
      <sz val="11"/>
      <color indexed="62"/>
      <name val="Trebuchet MS"/>
      <family val="2"/>
    </font>
    <font>
      <b/>
      <sz val="10"/>
      <name val="Trebuchet MS"/>
      <family val="2"/>
    </font>
    <font>
      <sz val="9"/>
      <color indexed="9"/>
      <name val="Trebuchet MS"/>
      <family val="2"/>
    </font>
    <font>
      <b/>
      <sz val="9"/>
      <color indexed="62"/>
      <name val="Trebuchet MS"/>
      <family val="2"/>
    </font>
    <font>
      <sz val="9"/>
      <color indexed="62"/>
      <name val="Trebuchet MS"/>
      <family val="2"/>
    </font>
    <font>
      <sz val="9"/>
      <name val="Trebuchet MS"/>
      <family val="2"/>
    </font>
    <font>
      <b/>
      <sz val="14"/>
      <name val="Trebuchet MS"/>
      <family val="2"/>
    </font>
    <font>
      <b/>
      <sz val="18"/>
      <name val="Trebuchet MS"/>
      <family val="2"/>
    </font>
    <font>
      <sz val="18"/>
      <name val="Arial"/>
      <family val="0"/>
    </font>
    <font>
      <sz val="12"/>
      <name val="Arial"/>
      <family val="0"/>
    </font>
    <font>
      <b/>
      <sz val="22"/>
      <name val="Trebuchet MS"/>
      <family val="2"/>
    </font>
    <font>
      <b/>
      <sz val="22"/>
      <name val="Arial"/>
      <family val="0"/>
    </font>
    <font>
      <sz val="12"/>
      <color indexed="17"/>
      <name val="Trebuchet MS"/>
      <family val="2"/>
    </font>
    <font>
      <b/>
      <sz val="10"/>
      <color indexed="17"/>
      <name val="Trebuchet MS"/>
      <family val="2"/>
    </font>
    <font>
      <b/>
      <sz val="11"/>
      <color indexed="17"/>
      <name val="Trebuchet MS"/>
      <family val="2"/>
    </font>
    <font>
      <b/>
      <i/>
      <sz val="11"/>
      <color indexed="17"/>
      <name val="Trebuchet MS"/>
      <family val="2"/>
    </font>
    <font>
      <b/>
      <sz val="12"/>
      <color indexed="17"/>
      <name val="Trebuchet MS"/>
      <family val="2"/>
    </font>
    <font>
      <b/>
      <sz val="9"/>
      <color indexed="17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5" fillId="29" borderId="1" applyNumberFormat="0" applyAlignment="0" applyProtection="0"/>
    <xf numFmtId="0" fontId="66" fillId="0" borderId="6" applyNumberFormat="0" applyFill="0" applyAlignment="0" applyProtection="0"/>
    <xf numFmtId="0" fontId="67" fillId="30" borderId="0" applyNumberFormat="0" applyBorder="0" applyAlignment="0" applyProtection="0"/>
    <xf numFmtId="0" fontId="0" fillId="31" borderId="7" applyNumberFormat="0" applyFont="0" applyAlignment="0" applyProtection="0"/>
    <xf numFmtId="0" fontId="68" fillId="26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Fill="1" applyAlignment="1">
      <alignment/>
    </xf>
    <xf numFmtId="170" fontId="1" fillId="0" borderId="0" xfId="44" applyFont="1" applyFill="1" applyAlignment="1">
      <alignment/>
    </xf>
    <xf numFmtId="0" fontId="1" fillId="0" borderId="0" xfId="0" applyFont="1" applyFill="1" applyAlignment="1">
      <alignment/>
    </xf>
    <xf numFmtId="0" fontId="6" fillId="32" borderId="10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9" fontId="7" fillId="32" borderId="10" xfId="59" applyFont="1" applyFill="1" applyBorder="1" applyAlignment="1">
      <alignment horizontal="center"/>
    </xf>
    <xf numFmtId="0" fontId="5" fillId="32" borderId="0" xfId="0" applyFont="1" applyFill="1" applyAlignment="1">
      <alignment/>
    </xf>
    <xf numFmtId="0" fontId="6" fillId="32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9" fontId="7" fillId="32" borderId="0" xfId="59" applyFont="1" applyFill="1" applyBorder="1" applyAlignment="1">
      <alignment horizontal="center"/>
    </xf>
    <xf numFmtId="170" fontId="5" fillId="32" borderId="0" xfId="44" applyFont="1" applyFill="1" applyBorder="1" applyAlignment="1">
      <alignment/>
    </xf>
    <xf numFmtId="0" fontId="10" fillId="32" borderId="11" xfId="0" applyNumberFormat="1" applyFont="1" applyFill="1" applyBorder="1" applyAlignment="1" applyProtection="1">
      <alignment horizontal="left" wrapText="1"/>
      <protection locked="0"/>
    </xf>
    <xf numFmtId="0" fontId="11" fillId="32" borderId="12" xfId="0" applyFont="1" applyFill="1" applyBorder="1" applyAlignment="1">
      <alignment horizontal="center" wrapText="1"/>
    </xf>
    <xf numFmtId="0" fontId="10" fillId="32" borderId="12" xfId="0" applyFont="1" applyFill="1" applyBorder="1" applyAlignment="1">
      <alignment horizontal="center" wrapText="1"/>
    </xf>
    <xf numFmtId="9" fontId="12" fillId="32" borderId="12" xfId="59" applyFont="1" applyFill="1" applyBorder="1" applyAlignment="1">
      <alignment horizontal="center" wrapText="1"/>
    </xf>
    <xf numFmtId="170" fontId="10" fillId="32" borderId="12" xfId="44" applyFont="1" applyFill="1" applyBorder="1" applyAlignment="1">
      <alignment horizontal="center" wrapText="1"/>
    </xf>
    <xf numFmtId="0" fontId="10" fillId="32" borderId="0" xfId="0" applyFont="1" applyFill="1" applyAlignment="1">
      <alignment horizontal="center" wrapText="1"/>
    </xf>
    <xf numFmtId="0" fontId="14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9" fontId="14" fillId="32" borderId="0" xfId="59" applyFont="1" applyFill="1" applyBorder="1" applyAlignment="1">
      <alignment horizontal="center"/>
    </xf>
    <xf numFmtId="170" fontId="13" fillId="32" borderId="0" xfId="44" applyFont="1" applyFill="1" applyBorder="1" applyAlignment="1">
      <alignment horizontal="center"/>
    </xf>
    <xf numFmtId="170" fontId="13" fillId="32" borderId="0" xfId="44" applyFont="1" applyFill="1" applyBorder="1" applyAlignment="1">
      <alignment/>
    </xf>
    <xf numFmtId="0" fontId="13" fillId="32" borderId="13" xfId="0" applyFont="1" applyFill="1" applyBorder="1" applyAlignment="1">
      <alignment/>
    </xf>
    <xf numFmtId="0" fontId="13" fillId="32" borderId="0" xfId="0" applyFont="1" applyFill="1" applyAlignment="1">
      <alignment/>
    </xf>
    <xf numFmtId="0" fontId="6" fillId="32" borderId="0" xfId="0" applyFont="1" applyFill="1" applyBorder="1" applyAlignment="1" applyProtection="1">
      <alignment horizontal="left"/>
      <protection locked="0"/>
    </xf>
    <xf numFmtId="1" fontId="15" fillId="32" borderId="0" xfId="0" applyNumberFormat="1" applyFont="1" applyFill="1" applyBorder="1" applyAlignment="1" applyProtection="1">
      <alignment horizontal="center"/>
      <protection/>
    </xf>
    <xf numFmtId="0" fontId="5" fillId="32" borderId="0" xfId="0" applyFont="1" applyFill="1" applyBorder="1" applyAlignment="1">
      <alignment horizontal="left"/>
    </xf>
    <xf numFmtId="9" fontId="12" fillId="32" borderId="0" xfId="59" applyFont="1" applyFill="1" applyBorder="1" applyAlignment="1">
      <alignment horizontal="center"/>
    </xf>
    <xf numFmtId="170" fontId="10" fillId="32" borderId="0" xfId="44" applyFont="1" applyFill="1" applyBorder="1" applyAlignment="1">
      <alignment/>
    </xf>
    <xf numFmtId="170" fontId="16" fillId="32" borderId="0" xfId="44" applyFont="1" applyFill="1" applyBorder="1" applyAlignment="1">
      <alignment/>
    </xf>
    <xf numFmtId="170" fontId="12" fillId="32" borderId="0" xfId="0" applyNumberFormat="1" applyFont="1" applyFill="1" applyBorder="1" applyAlignment="1">
      <alignment/>
    </xf>
    <xf numFmtId="1" fontId="5" fillId="32" borderId="0" xfId="0" applyNumberFormat="1" applyFont="1" applyFill="1" applyBorder="1" applyAlignment="1">
      <alignment horizontal="center"/>
    </xf>
    <xf numFmtId="170" fontId="12" fillId="32" borderId="14" xfId="0" applyNumberFormat="1" applyFont="1" applyFill="1" applyBorder="1" applyAlignment="1">
      <alignment horizontal="center"/>
    </xf>
    <xf numFmtId="0" fontId="6" fillId="32" borderId="0" xfId="0" applyFont="1" applyFill="1" applyBorder="1" applyAlignment="1" applyProtection="1">
      <alignment/>
      <protection locked="0"/>
    </xf>
    <xf numFmtId="0" fontId="6" fillId="32" borderId="15" xfId="0" applyFont="1" applyFill="1" applyBorder="1" applyAlignment="1" applyProtection="1">
      <alignment/>
      <protection locked="0"/>
    </xf>
    <xf numFmtId="1" fontId="15" fillId="32" borderId="15" xfId="0" applyNumberFormat="1" applyFont="1" applyFill="1" applyBorder="1" applyAlignment="1" applyProtection="1">
      <alignment horizontal="center"/>
      <protection/>
    </xf>
    <xf numFmtId="0" fontId="5" fillId="32" borderId="15" xfId="0" applyFont="1" applyFill="1" applyBorder="1" applyAlignment="1">
      <alignment/>
    </xf>
    <xf numFmtId="9" fontId="12" fillId="32" borderId="15" xfId="59" applyFont="1" applyFill="1" applyBorder="1" applyAlignment="1">
      <alignment horizontal="center"/>
    </xf>
    <xf numFmtId="170" fontId="10" fillId="32" borderId="15" xfId="44" applyFont="1" applyFill="1" applyBorder="1" applyAlignment="1">
      <alignment/>
    </xf>
    <xf numFmtId="170" fontId="16" fillId="32" borderId="15" xfId="44" applyFont="1" applyFill="1" applyBorder="1" applyAlignment="1">
      <alignment/>
    </xf>
    <xf numFmtId="170" fontId="12" fillId="32" borderId="15" xfId="0" applyNumberFormat="1" applyFont="1" applyFill="1" applyBorder="1" applyAlignment="1">
      <alignment/>
    </xf>
    <xf numFmtId="0" fontId="5" fillId="32" borderId="0" xfId="0" applyNumberFormat="1" applyFont="1" applyFill="1" applyBorder="1" applyAlignment="1" applyProtection="1">
      <alignment horizontal="left"/>
      <protection locked="0"/>
    </xf>
    <xf numFmtId="0" fontId="5" fillId="32" borderId="0" xfId="0" applyNumberFormat="1" applyFont="1" applyFill="1" applyAlignment="1" applyProtection="1">
      <alignment horizontal="left"/>
      <protection locked="0"/>
    </xf>
    <xf numFmtId="0" fontId="17" fillId="33" borderId="16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9" fontId="7" fillId="33" borderId="16" xfId="59" applyFont="1" applyFill="1" applyBorder="1" applyAlignment="1">
      <alignment horizontal="center"/>
    </xf>
    <xf numFmtId="170" fontId="12" fillId="33" borderId="16" xfId="0" applyNumberFormat="1" applyFont="1" applyFill="1" applyBorder="1" applyAlignment="1">
      <alignment/>
    </xf>
    <xf numFmtId="0" fontId="6" fillId="32" borderId="0" xfId="0" applyFont="1" applyFill="1" applyAlignment="1">
      <alignment/>
    </xf>
    <xf numFmtId="9" fontId="7" fillId="32" borderId="0" xfId="59" applyFont="1" applyFill="1" applyAlignment="1">
      <alignment horizontal="center"/>
    </xf>
    <xf numFmtId="170" fontId="5" fillId="32" borderId="0" xfId="44" applyFont="1" applyFill="1" applyAlignment="1">
      <alignment/>
    </xf>
    <xf numFmtId="0" fontId="18" fillId="33" borderId="16" xfId="0" applyFont="1" applyFill="1" applyBorder="1" applyAlignment="1">
      <alignment/>
    </xf>
    <xf numFmtId="2" fontId="15" fillId="33" borderId="16" xfId="0" applyNumberFormat="1" applyFont="1" applyFill="1" applyBorder="1" applyAlignment="1" applyProtection="1">
      <alignment horizontal="center"/>
      <protection/>
    </xf>
    <xf numFmtId="9" fontId="15" fillId="33" borderId="16" xfId="59" applyFont="1" applyFill="1" applyBorder="1" applyAlignment="1">
      <alignment horizontal="center"/>
    </xf>
    <xf numFmtId="170" fontId="15" fillId="33" borderId="16" xfId="0" applyNumberFormat="1" applyFont="1" applyFill="1" applyBorder="1" applyAlignment="1">
      <alignment/>
    </xf>
    <xf numFmtId="170" fontId="19" fillId="33" borderId="16" xfId="0" applyNumberFormat="1" applyFont="1" applyFill="1" applyBorder="1" applyAlignment="1">
      <alignment/>
    </xf>
    <xf numFmtId="0" fontId="20" fillId="32" borderId="0" xfId="0" applyFont="1" applyFill="1" applyAlignment="1">
      <alignment/>
    </xf>
    <xf numFmtId="0" fontId="21" fillId="32" borderId="0" xfId="0" applyFont="1" applyFill="1" applyAlignment="1">
      <alignment/>
    </xf>
    <xf numFmtId="9" fontId="22" fillId="32" borderId="10" xfId="59" applyFont="1" applyFill="1" applyBorder="1" applyAlignment="1">
      <alignment horizontal="center" wrapText="1"/>
    </xf>
    <xf numFmtId="9" fontId="23" fillId="32" borderId="0" xfId="59" applyFont="1" applyFill="1" applyAlignment="1">
      <alignment horizontal="center"/>
    </xf>
    <xf numFmtId="170" fontId="24" fillId="32" borderId="0" xfId="44" applyFont="1" applyFill="1" applyAlignment="1">
      <alignment/>
    </xf>
    <xf numFmtId="0" fontId="21" fillId="32" borderId="0" xfId="0" applyFont="1" applyFill="1" applyBorder="1" applyAlignment="1">
      <alignment/>
    </xf>
    <xf numFmtId="0" fontId="24" fillId="32" borderId="0" xfId="0" applyFont="1" applyFill="1" applyAlignment="1">
      <alignment/>
    </xf>
    <xf numFmtId="9" fontId="22" fillId="32" borderId="0" xfId="59" applyFont="1" applyFill="1" applyAlignment="1">
      <alignment horizontal="center" wrapText="1"/>
    </xf>
    <xf numFmtId="0" fontId="10" fillId="32" borderId="17" xfId="0" applyFont="1" applyFill="1" applyBorder="1" applyAlignment="1">
      <alignment horizontal="center" wrapText="1"/>
    </xf>
    <xf numFmtId="0" fontId="25" fillId="32" borderId="15" xfId="0" applyFont="1" applyFill="1" applyBorder="1" applyAlignment="1">
      <alignment horizontal="right" vertical="center" indent="1"/>
    </xf>
    <xf numFmtId="170" fontId="8" fillId="32" borderId="18" xfId="44" applyFont="1" applyFill="1" applyBorder="1" applyAlignment="1">
      <alignment horizontal="left"/>
    </xf>
    <xf numFmtId="170" fontId="8" fillId="32" borderId="19" xfId="44" applyFont="1" applyFill="1" applyBorder="1" applyAlignment="1">
      <alignment horizontal="left"/>
    </xf>
    <xf numFmtId="170" fontId="8" fillId="32" borderId="20" xfId="44" applyFont="1" applyFill="1" applyBorder="1" applyAlignment="1">
      <alignment horizontal="left"/>
    </xf>
    <xf numFmtId="39" fontId="15" fillId="33" borderId="16" xfId="0" applyNumberFormat="1" applyFont="1" applyFill="1" applyBorder="1" applyAlignment="1" applyProtection="1">
      <alignment horizontal="center"/>
      <protection/>
    </xf>
    <xf numFmtId="0" fontId="5" fillId="32" borderId="14" xfId="0" applyFont="1" applyFill="1" applyBorder="1" applyAlignment="1">
      <alignment/>
    </xf>
    <xf numFmtId="0" fontId="13" fillId="32" borderId="19" xfId="0" applyNumberFormat="1" applyFont="1" applyFill="1" applyBorder="1" applyAlignment="1" applyProtection="1">
      <alignment horizontal="left"/>
      <protection/>
    </xf>
    <xf numFmtId="0" fontId="10" fillId="32" borderId="19" xfId="44" applyNumberFormat="1" applyFont="1" applyFill="1" applyBorder="1" applyAlignment="1" applyProtection="1">
      <alignment horizontal="left" indent="1"/>
      <protection/>
    </xf>
    <xf numFmtId="0" fontId="10" fillId="32" borderId="20" xfId="44" applyNumberFormat="1" applyFont="1" applyFill="1" applyBorder="1" applyAlignment="1" applyProtection="1">
      <alignment horizontal="left" indent="1"/>
      <protection/>
    </xf>
    <xf numFmtId="170" fontId="5" fillId="32" borderId="0" xfId="44" applyFont="1" applyFill="1" applyBorder="1" applyAlignment="1" applyProtection="1">
      <alignment horizontal="center"/>
      <protection locked="0"/>
    </xf>
    <xf numFmtId="170" fontId="5" fillId="32" borderId="14" xfId="44" applyFont="1" applyFill="1" applyBorder="1" applyAlignment="1" applyProtection="1">
      <alignment horizontal="center"/>
      <protection locked="0"/>
    </xf>
    <xf numFmtId="170" fontId="9" fillId="32" borderId="0" xfId="44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31" fillId="32" borderId="0" xfId="0" applyFont="1" applyFill="1" applyBorder="1" applyAlignment="1">
      <alignment/>
    </xf>
    <xf numFmtId="1" fontId="32" fillId="33" borderId="21" xfId="0" applyNumberFormat="1" applyFont="1" applyFill="1" applyBorder="1" applyAlignment="1" applyProtection="1">
      <alignment horizontal="center"/>
      <protection/>
    </xf>
    <xf numFmtId="170" fontId="33" fillId="33" borderId="21" xfId="0" applyNumberFormat="1" applyFont="1" applyFill="1" applyBorder="1" applyAlignment="1">
      <alignment/>
    </xf>
    <xf numFmtId="170" fontId="33" fillId="32" borderId="14" xfId="0" applyNumberFormat="1" applyFont="1" applyFill="1" applyBorder="1" applyAlignment="1">
      <alignment horizontal="center"/>
    </xf>
    <xf numFmtId="170" fontId="33" fillId="33" borderId="22" xfId="0" applyNumberFormat="1" applyFont="1" applyFill="1" applyBorder="1" applyAlignment="1">
      <alignment/>
    </xf>
    <xf numFmtId="170" fontId="34" fillId="33" borderId="16" xfId="0" applyNumberFormat="1" applyFont="1" applyFill="1" applyBorder="1" applyAlignment="1">
      <alignment horizontal="right"/>
    </xf>
    <xf numFmtId="170" fontId="33" fillId="33" borderId="16" xfId="0" applyNumberFormat="1" applyFont="1" applyFill="1" applyBorder="1" applyAlignment="1">
      <alignment/>
    </xf>
    <xf numFmtId="9" fontId="33" fillId="33" borderId="16" xfId="59" applyFont="1" applyFill="1" applyBorder="1" applyAlignment="1">
      <alignment horizontal="center"/>
    </xf>
    <xf numFmtId="0" fontId="35" fillId="33" borderId="23" xfId="0" applyFont="1" applyFill="1" applyBorder="1" applyAlignment="1">
      <alignment/>
    </xf>
    <xf numFmtId="39" fontId="32" fillId="32" borderId="21" xfId="0" applyNumberFormat="1" applyFont="1" applyFill="1" applyBorder="1" applyAlignment="1" applyProtection="1">
      <alignment horizontal="center"/>
      <protection locked="0"/>
    </xf>
    <xf numFmtId="39" fontId="32" fillId="33" borderId="16" xfId="0" applyNumberFormat="1" applyFont="1" applyFill="1" applyBorder="1" applyAlignment="1" applyProtection="1">
      <alignment horizontal="center"/>
      <protection/>
    </xf>
    <xf numFmtId="37" fontId="32" fillId="33" borderId="16" xfId="0" applyNumberFormat="1" applyFont="1" applyFill="1" applyBorder="1" applyAlignment="1" applyProtection="1">
      <alignment horizontal="center"/>
      <protection/>
    </xf>
    <xf numFmtId="170" fontId="32" fillId="33" borderId="16" xfId="59" applyNumberFormat="1" applyFont="1" applyFill="1" applyBorder="1" applyAlignment="1">
      <alignment horizontal="center"/>
    </xf>
    <xf numFmtId="9" fontId="33" fillId="32" borderId="21" xfId="59" applyFont="1" applyFill="1" applyBorder="1" applyAlignment="1" applyProtection="1">
      <alignment horizontal="center"/>
      <protection locked="0"/>
    </xf>
    <xf numFmtId="9" fontId="33" fillId="33" borderId="21" xfId="59" applyFont="1" applyFill="1" applyBorder="1" applyAlignment="1">
      <alignment horizontal="center"/>
    </xf>
    <xf numFmtId="1" fontId="32" fillId="32" borderId="21" xfId="0" applyNumberFormat="1" applyFont="1" applyFill="1" applyBorder="1" applyAlignment="1" applyProtection="1">
      <alignment horizontal="center"/>
      <protection locked="0"/>
    </xf>
    <xf numFmtId="1" fontId="32" fillId="0" borderId="21" xfId="0" applyNumberFormat="1" applyFont="1" applyFill="1" applyBorder="1" applyAlignment="1" applyProtection="1">
      <alignment horizontal="center"/>
      <protection locked="0"/>
    </xf>
    <xf numFmtId="9" fontId="12" fillId="32" borderId="0" xfId="59" applyFont="1" applyFill="1" applyBorder="1" applyAlignment="1" applyProtection="1">
      <alignment horizontal="center"/>
      <protection/>
    </xf>
    <xf numFmtId="172" fontId="1" fillId="0" borderId="0" xfId="44" applyNumberFormat="1" applyFont="1" applyFill="1" applyAlignment="1">
      <alignment/>
    </xf>
    <xf numFmtId="170" fontId="29" fillId="32" borderId="10" xfId="44" applyFont="1" applyFill="1" applyBorder="1" applyAlignment="1">
      <alignment horizontal="right" vertical="center"/>
    </xf>
    <xf numFmtId="0" fontId="30" fillId="0" borderId="10" xfId="0" applyFont="1" applyBorder="1" applyAlignment="1">
      <alignment horizontal="right" vertical="center"/>
    </xf>
    <xf numFmtId="0" fontId="30" fillId="0" borderId="13" xfId="0" applyFont="1" applyBorder="1" applyAlignment="1">
      <alignment horizontal="right" vertical="center"/>
    </xf>
    <xf numFmtId="0" fontId="30" fillId="0" borderId="0" xfId="0" applyFont="1" applyBorder="1" applyAlignment="1">
      <alignment horizontal="right" vertical="center"/>
    </xf>
    <xf numFmtId="0" fontId="30" fillId="0" borderId="14" xfId="0" applyFont="1" applyBorder="1" applyAlignment="1">
      <alignment horizontal="right" vertical="center"/>
    </xf>
    <xf numFmtId="0" fontId="13" fillId="32" borderId="24" xfId="0" applyFont="1" applyFill="1" applyBorder="1" applyAlignment="1" applyProtection="1">
      <alignment/>
      <protection locked="0"/>
    </xf>
    <xf numFmtId="0" fontId="28" fillId="0" borderId="24" xfId="0" applyFont="1" applyBorder="1" applyAlignment="1" applyProtection="1">
      <alignment/>
      <protection locked="0"/>
    </xf>
    <xf numFmtId="0" fontId="13" fillId="32" borderId="25" xfId="0" applyFont="1" applyFill="1" applyBorder="1" applyAlignment="1" applyProtection="1">
      <alignment/>
      <protection locked="0"/>
    </xf>
    <xf numFmtId="0" fontId="28" fillId="0" borderId="25" xfId="0" applyFont="1" applyBorder="1" applyAlignment="1" applyProtection="1">
      <alignment/>
      <protection locked="0"/>
    </xf>
    <xf numFmtId="170" fontId="5" fillId="32" borderId="0" xfId="44" applyFont="1" applyFill="1" applyBorder="1" applyAlignment="1" applyProtection="1">
      <alignment horizontal="center"/>
      <protection locked="0"/>
    </xf>
    <xf numFmtId="170" fontId="5" fillId="32" borderId="14" xfId="44" applyFont="1" applyFill="1" applyBorder="1" applyAlignment="1" applyProtection="1">
      <alignment horizontal="center"/>
      <protection locked="0"/>
    </xf>
    <xf numFmtId="0" fontId="25" fillId="32" borderId="15" xfId="0" applyFont="1" applyFill="1" applyBorder="1" applyAlignment="1">
      <alignment horizontal="right" vertical="center" indent="1"/>
    </xf>
    <xf numFmtId="0" fontId="0" fillId="32" borderId="15" xfId="0" applyFill="1" applyBorder="1" applyAlignment="1">
      <alignment horizontal="right" vertical="center" indent="1"/>
    </xf>
    <xf numFmtId="0" fontId="0" fillId="32" borderId="26" xfId="0" applyFill="1" applyBorder="1" applyAlignment="1">
      <alignment horizontal="right" vertical="center" indent="1"/>
    </xf>
    <xf numFmtId="0" fontId="26" fillId="32" borderId="0" xfId="0" applyFont="1" applyFill="1" applyBorder="1" applyAlignment="1">
      <alignment horizontal="right" indent="1"/>
    </xf>
    <xf numFmtId="0" fontId="27" fillId="0" borderId="0" xfId="0" applyFont="1" applyBorder="1" applyAlignment="1">
      <alignment horizontal="right" indent="1"/>
    </xf>
    <xf numFmtId="0" fontId="27" fillId="0" borderId="14" xfId="0" applyFont="1" applyBorder="1" applyAlignment="1">
      <alignment horizontal="right" indent="1"/>
    </xf>
    <xf numFmtId="9" fontId="36" fillId="32" borderId="10" xfId="59" applyFont="1" applyFill="1" applyBorder="1" applyAlignment="1">
      <alignment horizontal="center" wrapText="1"/>
    </xf>
    <xf numFmtId="9" fontId="36" fillId="32" borderId="0" xfId="59" applyFont="1" applyFill="1" applyAlignment="1">
      <alignment horizontal="center" wrapText="1"/>
    </xf>
    <xf numFmtId="170" fontId="12" fillId="32" borderId="0" xfId="0" applyNumberFormat="1" applyFont="1" applyFill="1" applyBorder="1" applyAlignment="1">
      <alignment horizontal="center"/>
    </xf>
    <xf numFmtId="170" fontId="12" fillId="32" borderId="15" xfId="0" applyNumberFormat="1" applyFont="1" applyFill="1" applyBorder="1" applyAlignment="1">
      <alignment horizontal="center"/>
    </xf>
    <xf numFmtId="9" fontId="22" fillId="32" borderId="10" xfId="59" applyFont="1" applyFill="1" applyBorder="1" applyAlignment="1">
      <alignment horizontal="center" wrapText="1"/>
    </xf>
    <xf numFmtId="9" fontId="22" fillId="32" borderId="0" xfId="59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152400</xdr:rowOff>
    </xdr:from>
    <xdr:to>
      <xdr:col>1</xdr:col>
      <xdr:colOff>1990725</xdr:colOff>
      <xdr:row>4</xdr:row>
      <xdr:rowOff>19050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52400"/>
          <a:ext cx="28479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161925</xdr:rowOff>
    </xdr:from>
    <xdr:to>
      <xdr:col>1</xdr:col>
      <xdr:colOff>1990725</xdr:colOff>
      <xdr:row>4</xdr:row>
      <xdr:rowOff>28575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61925"/>
          <a:ext cx="28479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142875</xdr:rowOff>
    </xdr:from>
    <xdr:to>
      <xdr:col>1</xdr:col>
      <xdr:colOff>2009775</xdr:colOff>
      <xdr:row>4</xdr:row>
      <xdr:rowOff>9525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28479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40"/>
  <sheetViews>
    <sheetView zoomScale="75" zoomScaleNormal="75" zoomScalePageLayoutView="0" workbookViewId="0" topLeftCell="A1">
      <selection activeCell="F11" sqref="F11"/>
    </sheetView>
  </sheetViews>
  <sheetFormatPr defaultColWidth="9.140625" defaultRowHeight="12.75"/>
  <cols>
    <col min="1" max="1" width="14.421875" style="43" customWidth="1"/>
    <col min="2" max="2" width="48.421875" style="48" customWidth="1"/>
    <col min="3" max="3" width="4.7109375" style="48" customWidth="1"/>
    <col min="4" max="4" width="11.28125" style="7" customWidth="1"/>
    <col min="5" max="5" width="4.7109375" style="7" customWidth="1"/>
    <col min="6" max="6" width="10.57421875" style="7" customWidth="1"/>
    <col min="7" max="7" width="4.7109375" style="7" customWidth="1"/>
    <col min="8" max="8" width="10.28125" style="49" customWidth="1"/>
    <col min="9" max="9" width="4.7109375" style="49" customWidth="1"/>
    <col min="10" max="10" width="11.57421875" style="50" customWidth="1"/>
    <col min="11" max="11" width="4.7109375" style="50" customWidth="1"/>
    <col min="12" max="12" width="11.00390625" style="50" customWidth="1"/>
    <col min="13" max="13" width="4.7109375" style="50" customWidth="1"/>
    <col min="14" max="14" width="13.7109375" style="7" customWidth="1"/>
    <col min="15" max="15" width="4.7109375" style="9" customWidth="1"/>
    <col min="16" max="16" width="13.57421875" style="7" customWidth="1"/>
    <col min="17" max="17" width="4.7109375" style="7" customWidth="1"/>
    <col min="18" max="18" width="17.7109375" style="7" customWidth="1"/>
    <col min="19" max="16384" width="9.140625" style="7" customWidth="1"/>
  </cols>
  <sheetData>
    <row r="1" spans="1:18" ht="24" customHeight="1">
      <c r="A1" s="66"/>
      <c r="B1" s="4"/>
      <c r="C1" s="4"/>
      <c r="D1" s="5"/>
      <c r="E1" s="5"/>
      <c r="F1" s="5"/>
      <c r="G1" s="5"/>
      <c r="H1" s="6"/>
      <c r="I1" s="6"/>
      <c r="J1" s="97" t="s">
        <v>25</v>
      </c>
      <c r="K1" s="98"/>
      <c r="L1" s="98"/>
      <c r="M1" s="98"/>
      <c r="N1" s="98"/>
      <c r="O1" s="98"/>
      <c r="P1" s="98"/>
      <c r="Q1" s="98"/>
      <c r="R1" s="99"/>
    </row>
    <row r="2" spans="1:18" ht="24" customHeight="1">
      <c r="A2" s="67"/>
      <c r="B2" s="8"/>
      <c r="C2" s="8"/>
      <c r="D2" s="9"/>
      <c r="E2" s="9"/>
      <c r="F2" s="9"/>
      <c r="G2" s="9"/>
      <c r="H2" s="10"/>
      <c r="I2" s="10"/>
      <c r="J2" s="100"/>
      <c r="K2" s="100"/>
      <c r="L2" s="100"/>
      <c r="M2" s="100"/>
      <c r="N2" s="100"/>
      <c r="O2" s="100"/>
      <c r="P2" s="100"/>
      <c r="Q2" s="100"/>
      <c r="R2" s="101"/>
    </row>
    <row r="3" spans="1:18" ht="24" customHeight="1">
      <c r="A3" s="67"/>
      <c r="B3" s="8"/>
      <c r="C3" s="8"/>
      <c r="D3" s="9"/>
      <c r="E3" s="9"/>
      <c r="F3" s="9"/>
      <c r="G3" s="9"/>
      <c r="H3" s="10"/>
      <c r="I3" s="10"/>
      <c r="J3" s="11"/>
      <c r="K3" s="11"/>
      <c r="L3" s="9"/>
      <c r="M3" s="76"/>
      <c r="N3" s="77"/>
      <c r="O3" s="74"/>
      <c r="P3" s="74"/>
      <c r="Q3" s="74"/>
      <c r="R3" s="75"/>
    </row>
    <row r="4" spans="1:18" ht="24" customHeight="1">
      <c r="A4" s="67"/>
      <c r="B4" s="8"/>
      <c r="C4" s="8"/>
      <c r="D4" s="9"/>
      <c r="E4" s="9"/>
      <c r="F4" s="9"/>
      <c r="G4" s="9"/>
      <c r="H4" s="10"/>
      <c r="I4" s="10"/>
      <c r="J4" s="11"/>
      <c r="K4" s="11"/>
      <c r="L4" s="9"/>
      <c r="M4" s="76"/>
      <c r="N4" s="77"/>
      <c r="O4" s="74"/>
      <c r="P4" s="74"/>
      <c r="Q4" s="74"/>
      <c r="R4" s="75"/>
    </row>
    <row r="5" spans="1:18" ht="24.75" customHeight="1">
      <c r="A5" s="67" t="s">
        <v>8</v>
      </c>
      <c r="B5" s="102"/>
      <c r="C5" s="103"/>
      <c r="D5" s="103"/>
      <c r="E5" s="9"/>
      <c r="F5" s="9"/>
      <c r="G5" s="9"/>
      <c r="H5" s="10"/>
      <c r="I5" s="10"/>
      <c r="J5" s="11"/>
      <c r="K5" s="11"/>
      <c r="L5" s="9"/>
      <c r="M5" s="11"/>
      <c r="N5" s="9"/>
      <c r="O5" s="106"/>
      <c r="P5" s="106"/>
      <c r="Q5" s="106"/>
      <c r="R5" s="107"/>
    </row>
    <row r="6" spans="1:18" ht="24.75" customHeight="1">
      <c r="A6" s="67" t="s">
        <v>9</v>
      </c>
      <c r="B6" s="104"/>
      <c r="C6" s="105"/>
      <c r="D6" s="105"/>
      <c r="E6" s="9"/>
      <c r="F6" s="9"/>
      <c r="G6" s="9"/>
      <c r="H6" s="10"/>
      <c r="I6" s="10"/>
      <c r="J6" s="11"/>
      <c r="K6" s="11"/>
      <c r="L6" s="9"/>
      <c r="M6" s="11"/>
      <c r="N6" s="111"/>
      <c r="O6" s="112"/>
      <c r="P6" s="112"/>
      <c r="Q6" s="112"/>
      <c r="R6" s="113"/>
    </row>
    <row r="7" spans="1:18" ht="24.75" customHeight="1">
      <c r="A7" s="67" t="s">
        <v>23</v>
      </c>
      <c r="B7" s="104"/>
      <c r="C7" s="105"/>
      <c r="D7" s="105"/>
      <c r="E7" s="9"/>
      <c r="F7" s="9"/>
      <c r="G7" s="9"/>
      <c r="H7" s="10"/>
      <c r="I7" s="10"/>
      <c r="J7" s="11"/>
      <c r="K7" s="11"/>
      <c r="L7" s="9"/>
      <c r="M7" s="11"/>
      <c r="N7" s="9"/>
      <c r="P7" s="9"/>
      <c r="Q7" s="9"/>
      <c r="R7" s="70"/>
    </row>
    <row r="8" spans="1:18" ht="24.75" customHeight="1" thickBot="1">
      <c r="A8" s="68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108"/>
      <c r="P8" s="109"/>
      <c r="Q8" s="109"/>
      <c r="R8" s="110"/>
    </row>
    <row r="9" spans="1:18" s="17" customFormat="1" ht="50.25" thickBot="1">
      <c r="A9" s="12"/>
      <c r="B9" s="13"/>
      <c r="C9" s="13"/>
      <c r="D9" s="14" t="s">
        <v>14</v>
      </c>
      <c r="E9" s="14"/>
      <c r="F9" s="14" t="s">
        <v>13</v>
      </c>
      <c r="G9" s="14"/>
      <c r="H9" s="14" t="s">
        <v>17</v>
      </c>
      <c r="I9" s="15"/>
      <c r="J9" s="16" t="s">
        <v>20</v>
      </c>
      <c r="K9" s="16"/>
      <c r="L9" s="16" t="s">
        <v>19</v>
      </c>
      <c r="M9" s="16"/>
      <c r="N9" s="14" t="s">
        <v>22</v>
      </c>
      <c r="O9" s="14"/>
      <c r="P9" s="14" t="s">
        <v>21</v>
      </c>
      <c r="Q9" s="14"/>
      <c r="R9" s="64" t="s">
        <v>16</v>
      </c>
    </row>
    <row r="10" spans="1:18" s="24" customFormat="1" ht="19.5" thickBot="1" thickTop="1">
      <c r="A10" s="71"/>
      <c r="B10" s="78" t="s">
        <v>0</v>
      </c>
      <c r="C10" s="18"/>
      <c r="D10" s="19"/>
      <c r="E10" s="19"/>
      <c r="F10" s="19"/>
      <c r="G10" s="19"/>
      <c r="H10" s="20"/>
      <c r="I10" s="20"/>
      <c r="J10" s="21"/>
      <c r="K10" s="21"/>
      <c r="L10" s="21"/>
      <c r="M10" s="22"/>
      <c r="N10" s="19"/>
      <c r="O10" s="19"/>
      <c r="P10" s="19"/>
      <c r="Q10" s="19"/>
      <c r="R10" s="23"/>
    </row>
    <row r="11" spans="1:18" ht="24.75" customHeight="1" thickBot="1">
      <c r="A11" s="72" t="e">
        <f>VLOOKUP($B11,DATASHEET!$B$2:$E$207,4,FALSE)</f>
        <v>#N/A</v>
      </c>
      <c r="B11" s="25">
        <v>1</v>
      </c>
      <c r="C11" s="25"/>
      <c r="D11" s="79">
        <f>F11/2.204</f>
        <v>0</v>
      </c>
      <c r="E11" s="26"/>
      <c r="F11" s="93"/>
      <c r="G11" s="27"/>
      <c r="H11" s="92" t="e">
        <f>F11/F$33</f>
        <v>#DIV/0!</v>
      </c>
      <c r="I11" s="28"/>
      <c r="J11" s="80">
        <f>VLOOKUP($B11,DATASHEET!$B$1:$D$207,2,FALSE)</f>
        <v>0</v>
      </c>
      <c r="K11" s="29"/>
      <c r="L11" s="80">
        <f>VLOOKUP($B11,DATASHEET!$B$1:$D$207,3,FALSE)</f>
        <v>0</v>
      </c>
      <c r="M11" s="30"/>
      <c r="N11" s="80" t="e">
        <f>J11*H11</f>
        <v>#DIV/0!</v>
      </c>
      <c r="O11" s="116"/>
      <c r="P11" s="80" t="e">
        <f>H11*L11</f>
        <v>#DIV/0!</v>
      </c>
      <c r="Q11" s="31"/>
      <c r="R11" s="80">
        <f>(D11/25)*L11*25</f>
        <v>0</v>
      </c>
    </row>
    <row r="12" spans="1:18" ht="20.25" customHeight="1" thickBot="1">
      <c r="A12" s="72"/>
      <c r="B12" s="78" t="s">
        <v>1</v>
      </c>
      <c r="C12" s="18"/>
      <c r="D12" s="9"/>
      <c r="E12" s="32"/>
      <c r="F12" s="9"/>
      <c r="G12" s="9"/>
      <c r="H12" s="29"/>
      <c r="I12" s="29"/>
      <c r="J12" s="29"/>
      <c r="K12" s="29"/>
      <c r="L12" s="29"/>
      <c r="M12" s="30"/>
      <c r="N12" s="31"/>
      <c r="O12" s="116"/>
      <c r="P12" s="31"/>
      <c r="Q12" s="31"/>
      <c r="R12" s="33"/>
    </row>
    <row r="13" spans="1:18" ht="24.75" customHeight="1" thickBot="1">
      <c r="A13" s="72" t="e">
        <f>VLOOKUP($B13,DATASHEET!$B$2:$E$207,4,FALSE)</f>
        <v>#N/A</v>
      </c>
      <c r="B13" s="34">
        <v>1</v>
      </c>
      <c r="C13" s="34"/>
      <c r="D13" s="79">
        <f>F13/2.2</f>
        <v>0</v>
      </c>
      <c r="E13" s="26"/>
      <c r="F13" s="93"/>
      <c r="G13" s="9"/>
      <c r="H13" s="92" t="e">
        <f aca="true" t="shared" si="0" ref="H13:H29">F13/F$33</f>
        <v>#DIV/0!</v>
      </c>
      <c r="I13" s="28"/>
      <c r="J13" s="80">
        <f>VLOOKUP($B13,DATASHEET!$B$1:$D$207,2,FALSE)</f>
        <v>0</v>
      </c>
      <c r="K13" s="29"/>
      <c r="L13" s="80">
        <f>VLOOKUP($B13,DATASHEET!$B$1:$D$207,3,FALSE)</f>
        <v>0</v>
      </c>
      <c r="M13" s="30"/>
      <c r="N13" s="80" t="e">
        <f>J13*H13</f>
        <v>#DIV/0!</v>
      </c>
      <c r="O13" s="116"/>
      <c r="P13" s="80" t="e">
        <f>H13*L13</f>
        <v>#DIV/0!</v>
      </c>
      <c r="Q13" s="31"/>
      <c r="R13" s="80">
        <f>(D13/25)*L13*25</f>
        <v>0</v>
      </c>
    </row>
    <row r="14" spans="1:18" ht="20.25" customHeight="1" thickBot="1">
      <c r="A14" s="72"/>
      <c r="B14" s="78" t="s">
        <v>2</v>
      </c>
      <c r="C14" s="18"/>
      <c r="D14" s="9"/>
      <c r="E14" s="32"/>
      <c r="F14" s="9"/>
      <c r="G14" s="9"/>
      <c r="H14" s="29"/>
      <c r="I14" s="29"/>
      <c r="J14" s="29"/>
      <c r="K14" s="29"/>
      <c r="L14" s="29"/>
      <c r="M14" s="30"/>
      <c r="N14" s="31"/>
      <c r="O14" s="116"/>
      <c r="P14" s="31"/>
      <c r="Q14" s="31"/>
      <c r="R14" s="33"/>
    </row>
    <row r="15" spans="1:18" ht="24.75" customHeight="1" thickBot="1">
      <c r="A15" s="72" t="e">
        <f>VLOOKUP($B15,DATASHEET!$B$2:$E$207,4,FALSE)</f>
        <v>#N/A</v>
      </c>
      <c r="B15" s="34">
        <v>1</v>
      </c>
      <c r="C15" s="34"/>
      <c r="D15" s="79">
        <f>F15/2.2</f>
        <v>0</v>
      </c>
      <c r="E15" s="26"/>
      <c r="F15" s="93"/>
      <c r="G15" s="9"/>
      <c r="H15" s="92" t="e">
        <f t="shared" si="0"/>
        <v>#DIV/0!</v>
      </c>
      <c r="I15" s="28"/>
      <c r="J15" s="80">
        <f>VLOOKUP($B15,DATASHEET!$B$1:$D$207,2,FALSE)</f>
        <v>0</v>
      </c>
      <c r="K15" s="29"/>
      <c r="L15" s="80">
        <f>VLOOKUP($B15,DATASHEET!$B$1:$D$207,3,FALSE)</f>
        <v>0</v>
      </c>
      <c r="M15" s="30"/>
      <c r="N15" s="80" t="e">
        <f>J15*H15</f>
        <v>#DIV/0!</v>
      </c>
      <c r="O15" s="116"/>
      <c r="P15" s="80" t="e">
        <f>H15*L15</f>
        <v>#DIV/0!</v>
      </c>
      <c r="Q15" s="31"/>
      <c r="R15" s="80">
        <f>(D15/25)*L15*25</f>
        <v>0</v>
      </c>
    </row>
    <row r="16" spans="1:18" ht="20.25" customHeight="1" thickBot="1">
      <c r="A16" s="72"/>
      <c r="B16" s="78" t="s">
        <v>3</v>
      </c>
      <c r="C16" s="18"/>
      <c r="D16" s="9"/>
      <c r="E16" s="32"/>
      <c r="F16" s="9"/>
      <c r="G16" s="9"/>
      <c r="H16" s="29"/>
      <c r="I16" s="29"/>
      <c r="J16" s="29"/>
      <c r="K16" s="29"/>
      <c r="L16" s="29"/>
      <c r="M16" s="30"/>
      <c r="N16" s="31"/>
      <c r="O16" s="116"/>
      <c r="P16" s="31"/>
      <c r="Q16" s="31"/>
      <c r="R16" s="33"/>
    </row>
    <row r="17" spans="1:18" ht="24.75" customHeight="1" thickBot="1">
      <c r="A17" s="72" t="e">
        <f>VLOOKUP($B17,DATASHEET!$B$2:$E$207,4,FALSE)</f>
        <v>#N/A</v>
      </c>
      <c r="B17" s="34">
        <v>1</v>
      </c>
      <c r="C17" s="34"/>
      <c r="D17" s="79">
        <f>F17/2.2</f>
        <v>0</v>
      </c>
      <c r="E17" s="26"/>
      <c r="F17" s="93"/>
      <c r="G17" s="9"/>
      <c r="H17" s="92" t="e">
        <f t="shared" si="0"/>
        <v>#DIV/0!</v>
      </c>
      <c r="I17" s="28"/>
      <c r="J17" s="80">
        <f>VLOOKUP($B17,DATASHEET!$B$1:$D$207,2,FALSE)</f>
        <v>0</v>
      </c>
      <c r="K17" s="29"/>
      <c r="L17" s="80">
        <f>VLOOKUP($B17,DATASHEET!$B$1:$D$207,3,FALSE)</f>
        <v>0</v>
      </c>
      <c r="M17" s="30"/>
      <c r="N17" s="80" t="e">
        <f>J17*H17</f>
        <v>#DIV/0!</v>
      </c>
      <c r="O17" s="116"/>
      <c r="P17" s="80" t="e">
        <f>H17*L17</f>
        <v>#DIV/0!</v>
      </c>
      <c r="Q17" s="31"/>
      <c r="R17" s="80">
        <f>(D17/25)*L17*25</f>
        <v>0</v>
      </c>
    </row>
    <row r="18" spans="1:18" ht="20.25" customHeight="1" thickBot="1">
      <c r="A18" s="72"/>
      <c r="B18" s="78" t="s">
        <v>4</v>
      </c>
      <c r="C18" s="18"/>
      <c r="D18" s="9"/>
      <c r="E18" s="32"/>
      <c r="F18" s="9"/>
      <c r="G18" s="9"/>
      <c r="H18" s="29"/>
      <c r="I18" s="29"/>
      <c r="J18" s="29"/>
      <c r="K18" s="29"/>
      <c r="L18" s="29"/>
      <c r="M18" s="30"/>
      <c r="N18" s="31"/>
      <c r="O18" s="116"/>
      <c r="P18" s="31"/>
      <c r="Q18" s="31"/>
      <c r="R18" s="81"/>
    </row>
    <row r="19" spans="1:18" ht="24.75" customHeight="1" thickBot="1">
      <c r="A19" s="72" t="e">
        <f>VLOOKUP($B19,DATASHEET!$B$2:$E$207,4,FALSE)</f>
        <v>#N/A</v>
      </c>
      <c r="B19" s="34">
        <v>1</v>
      </c>
      <c r="C19" s="34"/>
      <c r="D19" s="79">
        <f>F19/2.2</f>
        <v>0</v>
      </c>
      <c r="E19" s="26"/>
      <c r="F19" s="93"/>
      <c r="G19" s="9"/>
      <c r="H19" s="92" t="e">
        <f t="shared" si="0"/>
        <v>#DIV/0!</v>
      </c>
      <c r="I19" s="28"/>
      <c r="J19" s="80">
        <f>VLOOKUP($B19,DATASHEET!$B$1:$D$207,2,FALSE)</f>
        <v>0</v>
      </c>
      <c r="K19" s="29"/>
      <c r="L19" s="80">
        <f>VLOOKUP($B19,DATASHEET!$B$1:$D$207,3,FALSE)</f>
        <v>0</v>
      </c>
      <c r="M19" s="30"/>
      <c r="N19" s="80" t="e">
        <f>J19*H19</f>
        <v>#DIV/0!</v>
      </c>
      <c r="O19" s="116"/>
      <c r="P19" s="80" t="e">
        <f>H19*L19</f>
        <v>#DIV/0!</v>
      </c>
      <c r="Q19" s="31"/>
      <c r="R19" s="80">
        <f>(D19/25)*L19*25</f>
        <v>0</v>
      </c>
    </row>
    <row r="20" spans="1:18" ht="20.25" customHeight="1" thickBot="1">
      <c r="A20" s="72"/>
      <c r="B20" s="78" t="s">
        <v>5</v>
      </c>
      <c r="C20" s="34"/>
      <c r="D20" s="9"/>
      <c r="E20" s="32"/>
      <c r="F20" s="9"/>
      <c r="G20" s="9"/>
      <c r="H20" s="29"/>
      <c r="I20" s="29"/>
      <c r="J20" s="29"/>
      <c r="K20" s="29"/>
      <c r="L20" s="29"/>
      <c r="M20" s="30"/>
      <c r="N20" s="31"/>
      <c r="O20" s="116"/>
      <c r="P20" s="31"/>
      <c r="Q20" s="31"/>
      <c r="R20" s="81"/>
    </row>
    <row r="21" spans="1:18" ht="24.75" customHeight="1" thickBot="1">
      <c r="A21" s="72" t="e">
        <f>VLOOKUP($B21,DATASHEET!$B$2:$E$207,4,FALSE)</f>
        <v>#N/A</v>
      </c>
      <c r="B21" s="34">
        <v>1</v>
      </c>
      <c r="C21" s="34"/>
      <c r="D21" s="79">
        <f>F21/2.2</f>
        <v>0</v>
      </c>
      <c r="E21" s="26"/>
      <c r="F21" s="93"/>
      <c r="G21" s="9"/>
      <c r="H21" s="92" t="e">
        <f t="shared" si="0"/>
        <v>#DIV/0!</v>
      </c>
      <c r="I21" s="28"/>
      <c r="J21" s="80">
        <f>VLOOKUP($B21,DATASHEET!$B$1:$D$207,2,FALSE)</f>
        <v>0</v>
      </c>
      <c r="K21" s="29"/>
      <c r="L21" s="80">
        <f>VLOOKUP($B21,DATASHEET!$B$1:$D$207,3,FALSE)</f>
        <v>0</v>
      </c>
      <c r="M21" s="30"/>
      <c r="N21" s="80" t="e">
        <f>J21*H21</f>
        <v>#DIV/0!</v>
      </c>
      <c r="O21" s="116"/>
      <c r="P21" s="80" t="e">
        <f>H21*L21</f>
        <v>#DIV/0!</v>
      </c>
      <c r="Q21" s="31"/>
      <c r="R21" s="80">
        <f>(D21/25)*L21*25</f>
        <v>0</v>
      </c>
    </row>
    <row r="22" spans="1:18" ht="20.25" customHeight="1" thickBot="1">
      <c r="A22" s="72"/>
      <c r="B22" s="78" t="s">
        <v>73</v>
      </c>
      <c r="C22" s="34"/>
      <c r="D22" s="9"/>
      <c r="E22" s="32"/>
      <c r="F22" s="9"/>
      <c r="G22" s="9"/>
      <c r="H22" s="29"/>
      <c r="I22" s="29"/>
      <c r="J22" s="29"/>
      <c r="K22" s="29"/>
      <c r="L22" s="29"/>
      <c r="M22" s="30"/>
      <c r="N22" s="31"/>
      <c r="O22" s="116"/>
      <c r="P22" s="31"/>
      <c r="Q22" s="31"/>
      <c r="R22" s="81"/>
    </row>
    <row r="23" spans="1:18" ht="24.75" customHeight="1" thickBot="1">
      <c r="A23" s="72" t="e">
        <f>VLOOKUP($B23,DATASHEET!$B$2:$E$207,4,FALSE)</f>
        <v>#N/A</v>
      </c>
      <c r="B23" s="34">
        <v>1</v>
      </c>
      <c r="C23" s="34"/>
      <c r="D23" s="79">
        <f>F23/2.2</f>
        <v>0</v>
      </c>
      <c r="E23" s="26"/>
      <c r="F23" s="93"/>
      <c r="G23" s="9"/>
      <c r="H23" s="92" t="e">
        <f t="shared" si="0"/>
        <v>#DIV/0!</v>
      </c>
      <c r="I23" s="28"/>
      <c r="J23" s="80">
        <f>VLOOKUP($B23,DATASHEET!$B$1:$D$207,2,FALSE)</f>
        <v>0</v>
      </c>
      <c r="K23" s="29"/>
      <c r="L23" s="80">
        <f>VLOOKUP($B23,DATASHEET!$B$1:$D$207,3,FALSE)</f>
        <v>0</v>
      </c>
      <c r="M23" s="30"/>
      <c r="N23" s="80" t="e">
        <f>J23*H23</f>
        <v>#DIV/0!</v>
      </c>
      <c r="O23" s="116"/>
      <c r="P23" s="80" t="e">
        <f>H23*L23</f>
        <v>#DIV/0!</v>
      </c>
      <c r="Q23" s="31"/>
      <c r="R23" s="80">
        <f>(D23/25)*L23*25</f>
        <v>0</v>
      </c>
    </row>
    <row r="24" spans="1:18" ht="20.25" customHeight="1" thickBot="1">
      <c r="A24" s="72"/>
      <c r="B24" s="78" t="s">
        <v>72</v>
      </c>
      <c r="C24" s="34"/>
      <c r="D24" s="9"/>
      <c r="E24" s="32"/>
      <c r="F24" s="9"/>
      <c r="G24" s="9"/>
      <c r="H24" s="29"/>
      <c r="I24" s="29"/>
      <c r="J24" s="29"/>
      <c r="K24" s="29"/>
      <c r="L24" s="29"/>
      <c r="M24" s="30"/>
      <c r="N24" s="31"/>
      <c r="O24" s="116"/>
      <c r="P24" s="31"/>
      <c r="Q24" s="31"/>
      <c r="R24" s="81"/>
    </row>
    <row r="25" spans="1:18" ht="24.75" customHeight="1" thickBot="1">
      <c r="A25" s="72" t="e">
        <f>VLOOKUP($B25,DATASHEET!$B$2:$E$207,4,FALSE)</f>
        <v>#N/A</v>
      </c>
      <c r="B25" s="34">
        <v>1</v>
      </c>
      <c r="C25" s="34"/>
      <c r="D25" s="79">
        <f>F25/2.2</f>
        <v>0</v>
      </c>
      <c r="E25" s="26"/>
      <c r="F25" s="93"/>
      <c r="G25" s="9"/>
      <c r="H25" s="92" t="e">
        <f t="shared" si="0"/>
        <v>#DIV/0!</v>
      </c>
      <c r="I25" s="28"/>
      <c r="J25" s="80">
        <f>VLOOKUP($B25,DATASHEET!$B$1:$D$207,2,FALSE)</f>
        <v>0</v>
      </c>
      <c r="K25" s="29"/>
      <c r="L25" s="80">
        <f>VLOOKUP($B25,DATASHEET!$B$1:$D$207,3,FALSE)</f>
        <v>0</v>
      </c>
      <c r="M25" s="30"/>
      <c r="N25" s="80" t="e">
        <f>J25*H25</f>
        <v>#DIV/0!</v>
      </c>
      <c r="O25" s="116"/>
      <c r="P25" s="80" t="e">
        <f>H25*L25</f>
        <v>#DIV/0!</v>
      </c>
      <c r="Q25" s="31"/>
      <c r="R25" s="80">
        <f>(D25/25)*L25*25</f>
        <v>0</v>
      </c>
    </row>
    <row r="26" spans="1:18" ht="20.25" customHeight="1" thickBot="1">
      <c r="A26" s="72"/>
      <c r="B26" s="78" t="s">
        <v>71</v>
      </c>
      <c r="C26" s="34"/>
      <c r="D26" s="9"/>
      <c r="E26" s="32"/>
      <c r="F26" s="9"/>
      <c r="G26" s="9"/>
      <c r="H26" s="29"/>
      <c r="I26" s="29"/>
      <c r="J26" s="29"/>
      <c r="K26" s="29"/>
      <c r="L26" s="29"/>
      <c r="M26" s="30"/>
      <c r="N26" s="31"/>
      <c r="O26" s="116"/>
      <c r="P26" s="31"/>
      <c r="Q26" s="31"/>
      <c r="R26" s="81"/>
    </row>
    <row r="27" spans="1:18" ht="24.75" customHeight="1" thickBot="1">
      <c r="A27" s="72" t="e">
        <f>VLOOKUP($B27,DATASHEET!$B$2:$E$207,4,FALSE)</f>
        <v>#N/A</v>
      </c>
      <c r="B27" s="34">
        <v>1</v>
      </c>
      <c r="C27" s="34"/>
      <c r="D27" s="79">
        <f>F27/2.2</f>
        <v>0</v>
      </c>
      <c r="E27" s="26"/>
      <c r="F27" s="93"/>
      <c r="G27" s="9"/>
      <c r="H27" s="92" t="e">
        <f t="shared" si="0"/>
        <v>#DIV/0!</v>
      </c>
      <c r="I27" s="28"/>
      <c r="J27" s="80">
        <f>VLOOKUP($B27,DATASHEET!$B$1:$D$207,2,FALSE)</f>
        <v>0</v>
      </c>
      <c r="K27" s="29"/>
      <c r="L27" s="80">
        <f>VLOOKUP($B27,DATASHEET!$B$1:$D$207,3,FALSE)</f>
        <v>0</v>
      </c>
      <c r="M27" s="30"/>
      <c r="N27" s="80" t="e">
        <f>J27*H27</f>
        <v>#DIV/0!</v>
      </c>
      <c r="O27" s="116"/>
      <c r="P27" s="80" t="e">
        <f>H27*L27</f>
        <v>#DIV/0!</v>
      </c>
      <c r="Q27" s="31"/>
      <c r="R27" s="80">
        <f>(D27/25)*L27*25</f>
        <v>0</v>
      </c>
    </row>
    <row r="28" spans="1:18" ht="20.25" customHeight="1" thickBot="1">
      <c r="A28" s="72"/>
      <c r="B28" s="78" t="s">
        <v>70</v>
      </c>
      <c r="C28" s="18"/>
      <c r="D28" s="9"/>
      <c r="E28" s="32"/>
      <c r="F28" s="9"/>
      <c r="G28" s="9"/>
      <c r="H28" s="29"/>
      <c r="I28" s="29"/>
      <c r="J28" s="29"/>
      <c r="K28" s="29"/>
      <c r="L28" s="29"/>
      <c r="M28" s="30"/>
      <c r="N28" s="31"/>
      <c r="O28" s="116"/>
      <c r="P28" s="31"/>
      <c r="Q28" s="31"/>
      <c r="R28" s="33"/>
    </row>
    <row r="29" spans="1:18" ht="24.75" customHeight="1" thickBot="1">
      <c r="A29" s="73" t="e">
        <f>VLOOKUP($B29,DATASHEET!$B$2:$E$207,4,FALSE)</f>
        <v>#N/A</v>
      </c>
      <c r="B29" s="35">
        <v>1</v>
      </c>
      <c r="C29" s="35"/>
      <c r="D29" s="79">
        <f>F29/2.2</f>
        <v>0</v>
      </c>
      <c r="E29" s="36"/>
      <c r="F29" s="93"/>
      <c r="G29" s="37"/>
      <c r="H29" s="92" t="e">
        <f t="shared" si="0"/>
        <v>#DIV/0!</v>
      </c>
      <c r="I29" s="38"/>
      <c r="J29" s="80">
        <f>VLOOKUP($B29,DATASHEET!$B$1:$D$207,2,FALSE)</f>
        <v>0</v>
      </c>
      <c r="K29" s="29"/>
      <c r="L29" s="80">
        <f>VLOOKUP($B29,DATASHEET!$B$1:$D$207,3,FALSE)</f>
        <v>0</v>
      </c>
      <c r="M29" s="40"/>
      <c r="N29" s="80" t="e">
        <f>J29*H29</f>
        <v>#DIV/0!</v>
      </c>
      <c r="O29" s="117"/>
      <c r="P29" s="80" t="e">
        <f>H29*L29</f>
        <v>#DIV/0!</v>
      </c>
      <c r="Q29" s="41"/>
      <c r="R29" s="80">
        <f>(D29/25)*L29*25</f>
        <v>0</v>
      </c>
    </row>
    <row r="30" spans="1:17" ht="15" customHeight="1" thickBot="1">
      <c r="A30" s="42"/>
      <c r="B30" s="8"/>
      <c r="C30" s="8"/>
      <c r="D30" s="9"/>
      <c r="E30" s="9"/>
      <c r="F30" s="9"/>
      <c r="G30" s="9"/>
      <c r="H30" s="10"/>
      <c r="I30" s="10"/>
      <c r="J30" s="11"/>
      <c r="K30" s="11"/>
      <c r="L30" s="11"/>
      <c r="M30" s="11"/>
      <c r="N30" s="9"/>
      <c r="P30" s="9"/>
      <c r="Q30" s="9"/>
    </row>
    <row r="31" spans="2:18" ht="24.75" customHeight="1" thickBot="1">
      <c r="B31" s="86" t="s">
        <v>24</v>
      </c>
      <c r="C31" s="44"/>
      <c r="D31" s="45"/>
      <c r="E31" s="45"/>
      <c r="F31" s="45"/>
      <c r="G31" s="45"/>
      <c r="H31" s="85" t="e">
        <f>SUM(H11:H29)</f>
        <v>#DIV/0!</v>
      </c>
      <c r="I31" s="46"/>
      <c r="J31" s="46"/>
      <c r="K31" s="46"/>
      <c r="L31" s="46"/>
      <c r="M31" s="46"/>
      <c r="N31" s="84" t="e">
        <f>SUM(N11:N29)</f>
        <v>#DIV/0!</v>
      </c>
      <c r="O31" s="47"/>
      <c r="P31" s="84" t="e">
        <f>SUM(P11:P29)</f>
        <v>#DIV/0!</v>
      </c>
      <c r="Q31" s="47"/>
      <c r="R31" s="82" t="e">
        <f>P31*25</f>
        <v>#DIV/0!</v>
      </c>
    </row>
    <row r="32" ht="14.25" customHeight="1" thickBot="1">
      <c r="R32" s="9"/>
    </row>
    <row r="33" spans="1:18" s="56" customFormat="1" ht="24.75" customHeight="1" thickBot="1">
      <c r="A33" s="43"/>
      <c r="B33" s="86" t="s">
        <v>10</v>
      </c>
      <c r="C33" s="51"/>
      <c r="D33" s="88">
        <f>SUM(D11:D29)</f>
        <v>0</v>
      </c>
      <c r="E33" s="69"/>
      <c r="F33" s="88">
        <f>SUM(F11:F29)</f>
        <v>0</v>
      </c>
      <c r="G33" s="52"/>
      <c r="H33" s="89">
        <f>D33/25</f>
        <v>0</v>
      </c>
      <c r="I33" s="53"/>
      <c r="J33" s="90" t="e">
        <f>N31</f>
        <v>#DIV/0!</v>
      </c>
      <c r="K33" s="53"/>
      <c r="L33" s="90" t="e">
        <f>P31</f>
        <v>#DIV/0!</v>
      </c>
      <c r="M33" s="53"/>
      <c r="N33" s="54"/>
      <c r="O33" s="54"/>
      <c r="P33" s="55"/>
      <c r="Q33" s="83" t="s">
        <v>18</v>
      </c>
      <c r="R33" s="82" t="e">
        <f>H33*R31</f>
        <v>#DIV/0!</v>
      </c>
    </row>
    <row r="34" spans="1:18" s="62" customFormat="1" ht="21.75" customHeight="1">
      <c r="A34" s="43"/>
      <c r="B34" s="57"/>
      <c r="C34" s="57"/>
      <c r="D34" s="114" t="s">
        <v>12</v>
      </c>
      <c r="E34" s="58"/>
      <c r="F34" s="114" t="s">
        <v>11</v>
      </c>
      <c r="G34" s="58"/>
      <c r="H34" s="114" t="s">
        <v>15</v>
      </c>
      <c r="I34" s="59"/>
      <c r="J34" s="60"/>
      <c r="K34" s="60"/>
      <c r="L34" s="60"/>
      <c r="M34" s="60"/>
      <c r="N34" s="61"/>
      <c r="O34" s="61"/>
      <c r="P34" s="61"/>
      <c r="Q34" s="61"/>
      <c r="R34" s="118"/>
    </row>
    <row r="35" spans="4:18" ht="9" customHeight="1">
      <c r="D35" s="115"/>
      <c r="E35" s="63"/>
      <c r="F35" s="115"/>
      <c r="G35" s="63"/>
      <c r="H35" s="115"/>
      <c r="R35" s="119"/>
    </row>
    <row r="36" ht="24.75" customHeight="1"/>
    <row r="37" ht="15">
      <c r="A37" s="43" t="s">
        <v>26</v>
      </c>
    </row>
    <row r="38" ht="15">
      <c r="A38" s="43" t="s">
        <v>67</v>
      </c>
    </row>
    <row r="39" ht="15">
      <c r="A39" s="43" t="s">
        <v>68</v>
      </c>
    </row>
    <row r="40" ht="15">
      <c r="A40" s="43" t="s">
        <v>69</v>
      </c>
    </row>
  </sheetData>
  <sheetProtection password="84F1" sheet="1" objects="1" scenarios="1" selectLockedCells="1"/>
  <mergeCells count="12">
    <mergeCell ref="F34:F35"/>
    <mergeCell ref="D34:D35"/>
    <mergeCell ref="O11:O29"/>
    <mergeCell ref="R34:R35"/>
    <mergeCell ref="H34:H35"/>
    <mergeCell ref="J1:R2"/>
    <mergeCell ref="B5:D5"/>
    <mergeCell ref="B6:D6"/>
    <mergeCell ref="B7:D7"/>
    <mergeCell ref="O5:R5"/>
    <mergeCell ref="O8:R8"/>
    <mergeCell ref="N6:R6"/>
  </mergeCells>
  <printOptions/>
  <pageMargins left="0.76" right="0.48" top="0.5" bottom="0.41" header="0.18" footer="0.2"/>
  <pageSetup fitToHeight="1" fitToWidth="1" horizontalDpi="300" verticalDpi="300" orientation="landscape" scale="60" r:id="rId3"/>
  <headerFooter alignWithMargins="0">
    <oddFooter>&amp;L&amp;D, &amp;T</oddFooter>
  </headerFooter>
  <ignoredErrors>
    <ignoredError sqref="D33" unlocked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40"/>
  <sheetViews>
    <sheetView zoomScale="75" zoomScaleNormal="75" zoomScalePageLayoutView="0" workbookViewId="0" topLeftCell="A4">
      <selection activeCell="D11" sqref="D11"/>
    </sheetView>
  </sheetViews>
  <sheetFormatPr defaultColWidth="9.140625" defaultRowHeight="12.75"/>
  <cols>
    <col min="1" max="1" width="14.421875" style="43" customWidth="1"/>
    <col min="2" max="2" width="48.421875" style="48" customWidth="1"/>
    <col min="3" max="3" width="4.7109375" style="48" customWidth="1"/>
    <col min="4" max="4" width="11.28125" style="7" customWidth="1"/>
    <col min="5" max="5" width="4.7109375" style="7" customWidth="1"/>
    <col min="6" max="6" width="10.57421875" style="7" customWidth="1"/>
    <col min="7" max="7" width="4.7109375" style="7" customWidth="1"/>
    <col min="8" max="8" width="10.28125" style="49" customWidth="1"/>
    <col min="9" max="9" width="4.7109375" style="49" customWidth="1"/>
    <col min="10" max="10" width="11.57421875" style="50" customWidth="1"/>
    <col min="11" max="11" width="4.7109375" style="50" customWidth="1"/>
    <col min="12" max="12" width="11.00390625" style="50" customWidth="1"/>
    <col min="13" max="13" width="4.7109375" style="50" customWidth="1"/>
    <col min="14" max="14" width="13.7109375" style="7" customWidth="1"/>
    <col min="15" max="15" width="4.7109375" style="9" customWidth="1"/>
    <col min="16" max="16" width="13.57421875" style="7" customWidth="1"/>
    <col min="17" max="17" width="4.7109375" style="7" customWidth="1"/>
    <col min="18" max="18" width="17.7109375" style="7" customWidth="1"/>
    <col min="19" max="16384" width="9.140625" style="7" customWidth="1"/>
  </cols>
  <sheetData>
    <row r="1" spans="1:18" ht="24" customHeight="1">
      <c r="A1" s="66"/>
      <c r="B1" s="4"/>
      <c r="C1" s="4"/>
      <c r="D1" s="5"/>
      <c r="E1" s="5"/>
      <c r="F1" s="5"/>
      <c r="G1" s="5"/>
      <c r="H1" s="6"/>
      <c r="I1" s="6"/>
      <c r="J1" s="97" t="s">
        <v>25</v>
      </c>
      <c r="K1" s="98"/>
      <c r="L1" s="98"/>
      <c r="M1" s="98"/>
      <c r="N1" s="98"/>
      <c r="O1" s="98"/>
      <c r="P1" s="98"/>
      <c r="Q1" s="98"/>
      <c r="R1" s="99"/>
    </row>
    <row r="2" spans="1:18" ht="24" customHeight="1">
      <c r="A2" s="67"/>
      <c r="B2" s="8"/>
      <c r="C2" s="8"/>
      <c r="D2" s="9"/>
      <c r="E2" s="9"/>
      <c r="F2" s="9"/>
      <c r="G2" s="9"/>
      <c r="H2" s="10"/>
      <c r="I2" s="10"/>
      <c r="J2" s="100"/>
      <c r="K2" s="100"/>
      <c r="L2" s="100"/>
      <c r="M2" s="100"/>
      <c r="N2" s="100"/>
      <c r="O2" s="100"/>
      <c r="P2" s="100"/>
      <c r="Q2" s="100"/>
      <c r="R2" s="101"/>
    </row>
    <row r="3" spans="1:18" ht="24" customHeight="1">
      <c r="A3" s="67"/>
      <c r="B3" s="8"/>
      <c r="C3" s="8"/>
      <c r="D3" s="9"/>
      <c r="E3" s="9"/>
      <c r="F3" s="9"/>
      <c r="G3" s="9"/>
      <c r="H3" s="10"/>
      <c r="I3" s="10"/>
      <c r="J3" s="11"/>
      <c r="K3" s="11"/>
      <c r="L3" s="9"/>
      <c r="M3" s="76"/>
      <c r="N3" s="77"/>
      <c r="O3" s="74"/>
      <c r="P3" s="74"/>
      <c r="Q3" s="74"/>
      <c r="R3" s="75"/>
    </row>
    <row r="4" spans="1:18" ht="24" customHeight="1">
      <c r="A4" s="67"/>
      <c r="B4" s="8"/>
      <c r="C4" s="8"/>
      <c r="D4" s="9"/>
      <c r="E4" s="9"/>
      <c r="F4" s="9"/>
      <c r="G4" s="9"/>
      <c r="H4" s="10"/>
      <c r="I4" s="10"/>
      <c r="J4" s="11"/>
      <c r="K4" s="11"/>
      <c r="L4" s="9"/>
      <c r="M4" s="76"/>
      <c r="N4" s="77"/>
      <c r="O4" s="74"/>
      <c r="P4" s="74"/>
      <c r="Q4" s="74"/>
      <c r="R4" s="75"/>
    </row>
    <row r="5" spans="1:18" ht="24.75" customHeight="1">
      <c r="A5" s="67" t="s">
        <v>8</v>
      </c>
      <c r="B5" s="102"/>
      <c r="C5" s="103"/>
      <c r="D5" s="103"/>
      <c r="E5" s="9"/>
      <c r="F5" s="9"/>
      <c r="G5" s="9"/>
      <c r="H5" s="10"/>
      <c r="I5" s="10"/>
      <c r="J5" s="11"/>
      <c r="K5" s="11"/>
      <c r="L5" s="9"/>
      <c r="M5" s="11"/>
      <c r="N5" s="9"/>
      <c r="O5" s="106"/>
      <c r="P5" s="106"/>
      <c r="Q5" s="106"/>
      <c r="R5" s="107"/>
    </row>
    <row r="6" spans="1:18" ht="24.75" customHeight="1">
      <c r="A6" s="67" t="s">
        <v>9</v>
      </c>
      <c r="B6" s="104"/>
      <c r="C6" s="105"/>
      <c r="D6" s="105"/>
      <c r="E6" s="9"/>
      <c r="F6" s="9"/>
      <c r="G6" s="9"/>
      <c r="H6" s="10"/>
      <c r="I6" s="10"/>
      <c r="J6" s="11"/>
      <c r="K6" s="11"/>
      <c r="L6" s="9"/>
      <c r="M6" s="11"/>
      <c r="N6" s="111"/>
      <c r="O6" s="112"/>
      <c r="P6" s="112"/>
      <c r="Q6" s="112"/>
      <c r="R6" s="113"/>
    </row>
    <row r="7" spans="1:18" ht="24.75" customHeight="1">
      <c r="A7" s="67" t="s">
        <v>23</v>
      </c>
      <c r="B7" s="104"/>
      <c r="C7" s="105"/>
      <c r="D7" s="105"/>
      <c r="E7" s="9"/>
      <c r="F7" s="9"/>
      <c r="G7" s="9"/>
      <c r="H7" s="10"/>
      <c r="I7" s="10"/>
      <c r="J7" s="11"/>
      <c r="K7" s="11"/>
      <c r="L7" s="9"/>
      <c r="M7" s="11"/>
      <c r="N7" s="9"/>
      <c r="P7" s="9"/>
      <c r="Q7" s="9"/>
      <c r="R7" s="70"/>
    </row>
    <row r="8" spans="1:18" ht="24.75" customHeight="1" thickBot="1">
      <c r="A8" s="68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108"/>
      <c r="P8" s="109"/>
      <c r="Q8" s="109"/>
      <c r="R8" s="110"/>
    </row>
    <row r="9" spans="1:18" s="17" customFormat="1" ht="50.25" thickBot="1">
      <c r="A9" s="12"/>
      <c r="B9" s="13"/>
      <c r="C9" s="13"/>
      <c r="D9" s="14" t="s">
        <v>14</v>
      </c>
      <c r="E9" s="14"/>
      <c r="F9" s="14" t="s">
        <v>13</v>
      </c>
      <c r="G9" s="14"/>
      <c r="H9" s="14" t="s">
        <v>17</v>
      </c>
      <c r="I9" s="15"/>
      <c r="J9" s="16" t="s">
        <v>20</v>
      </c>
      <c r="K9" s="16"/>
      <c r="L9" s="16" t="s">
        <v>19</v>
      </c>
      <c r="M9" s="16"/>
      <c r="N9" s="14" t="s">
        <v>22</v>
      </c>
      <c r="O9" s="14"/>
      <c r="P9" s="14" t="s">
        <v>21</v>
      </c>
      <c r="Q9" s="14"/>
      <c r="R9" s="64" t="s">
        <v>16</v>
      </c>
    </row>
    <row r="10" spans="1:18" s="24" customFormat="1" ht="19.5" thickBot="1" thickTop="1">
      <c r="A10" s="71"/>
      <c r="B10" s="78" t="s">
        <v>0</v>
      </c>
      <c r="C10" s="18"/>
      <c r="D10" s="19"/>
      <c r="E10" s="19"/>
      <c r="F10" s="19"/>
      <c r="G10" s="19"/>
      <c r="H10" s="20"/>
      <c r="I10" s="20"/>
      <c r="J10" s="21"/>
      <c r="K10" s="21"/>
      <c r="L10" s="21"/>
      <c r="M10" s="22"/>
      <c r="N10" s="19"/>
      <c r="O10" s="19"/>
      <c r="P10" s="19"/>
      <c r="Q10" s="19"/>
      <c r="R10" s="23"/>
    </row>
    <row r="11" spans="1:18" ht="24.75" customHeight="1" thickBot="1">
      <c r="A11" s="72" t="e">
        <f>VLOOKUP($B11,DATASHEET!$B$2:$E$207,4,FALSE)</f>
        <v>#N/A</v>
      </c>
      <c r="B11" s="25">
        <v>1</v>
      </c>
      <c r="C11" s="25"/>
      <c r="D11" s="94"/>
      <c r="E11" s="26"/>
      <c r="F11" s="79">
        <f>D11*2.2</f>
        <v>0</v>
      </c>
      <c r="G11" s="27"/>
      <c r="H11" s="92" t="e">
        <f>D11/D$33</f>
        <v>#DIV/0!</v>
      </c>
      <c r="I11" s="28"/>
      <c r="J11" s="80">
        <f>VLOOKUP($B11,DATASHEET!$B$1:$D$207,2,FALSE)</f>
        <v>0</v>
      </c>
      <c r="K11" s="29"/>
      <c r="L11" s="80">
        <f>VLOOKUP($B11,DATASHEET!$B$1:$D$207,3,FALSE)</f>
        <v>0</v>
      </c>
      <c r="M11" s="30"/>
      <c r="N11" s="80" t="e">
        <f>J11*H11</f>
        <v>#DIV/0!</v>
      </c>
      <c r="O11" s="116"/>
      <c r="P11" s="80" t="e">
        <f>H11*L11</f>
        <v>#DIV/0!</v>
      </c>
      <c r="Q11" s="31"/>
      <c r="R11" s="80">
        <f>(D11/25)*L11*25</f>
        <v>0</v>
      </c>
    </row>
    <row r="12" spans="1:18" ht="20.25" customHeight="1" thickBot="1">
      <c r="A12" s="72"/>
      <c r="B12" s="78" t="s">
        <v>1</v>
      </c>
      <c r="C12" s="18"/>
      <c r="D12" s="32"/>
      <c r="E12" s="32"/>
      <c r="F12" s="9"/>
      <c r="G12" s="9"/>
      <c r="H12" s="29"/>
      <c r="I12" s="29"/>
      <c r="J12" s="29"/>
      <c r="K12" s="29"/>
      <c r="L12" s="29"/>
      <c r="M12" s="29"/>
      <c r="N12" s="31"/>
      <c r="O12" s="116"/>
      <c r="P12" s="31"/>
      <c r="Q12" s="31"/>
      <c r="R12" s="33"/>
    </row>
    <row r="13" spans="1:18" ht="24.75" customHeight="1" thickBot="1">
      <c r="A13" s="72" t="e">
        <f>VLOOKUP($B13,DATASHEET!$B$2:$E$207,4,FALSE)</f>
        <v>#N/A</v>
      </c>
      <c r="B13" s="34">
        <v>1</v>
      </c>
      <c r="C13" s="34"/>
      <c r="D13" s="94"/>
      <c r="E13" s="26"/>
      <c r="F13" s="79">
        <f>D13*2.2</f>
        <v>0</v>
      </c>
      <c r="G13" s="9"/>
      <c r="H13" s="92" t="e">
        <f aca="true" t="shared" si="0" ref="H13:H29">D13/D$33</f>
        <v>#DIV/0!</v>
      </c>
      <c r="I13" s="28"/>
      <c r="J13" s="80">
        <f>VLOOKUP($B13,DATASHEET!$B$1:$D$207,2,FALSE)</f>
        <v>0</v>
      </c>
      <c r="K13" s="29"/>
      <c r="L13" s="80">
        <f>VLOOKUP($B13,DATASHEET!$B$1:$D$207,3,FALSE)</f>
        <v>0</v>
      </c>
      <c r="M13" s="30"/>
      <c r="N13" s="80" t="e">
        <f>J13*H13</f>
        <v>#DIV/0!</v>
      </c>
      <c r="O13" s="116"/>
      <c r="P13" s="80" t="e">
        <f>H13*L13</f>
        <v>#DIV/0!</v>
      </c>
      <c r="Q13" s="31"/>
      <c r="R13" s="80">
        <f>(D13/25)*L13*25</f>
        <v>0</v>
      </c>
    </row>
    <row r="14" spans="1:18" ht="20.25" customHeight="1" thickBot="1">
      <c r="A14" s="72"/>
      <c r="B14" s="78" t="s">
        <v>2</v>
      </c>
      <c r="C14" s="18"/>
      <c r="D14" s="32"/>
      <c r="E14" s="32"/>
      <c r="F14" s="9"/>
      <c r="G14" s="9"/>
      <c r="H14" s="29"/>
      <c r="I14" s="29"/>
      <c r="J14" s="29"/>
      <c r="K14" s="29"/>
      <c r="L14" s="29"/>
      <c r="M14" s="30"/>
      <c r="N14" s="31"/>
      <c r="O14" s="116"/>
      <c r="P14" s="31"/>
      <c r="Q14" s="31"/>
      <c r="R14" s="33"/>
    </row>
    <row r="15" spans="1:18" ht="24.75" customHeight="1" thickBot="1">
      <c r="A15" s="72" t="e">
        <f>VLOOKUP($B15,DATASHEET!$B$2:$E$207,4,FALSE)</f>
        <v>#N/A</v>
      </c>
      <c r="B15" s="34">
        <v>1</v>
      </c>
      <c r="C15" s="34"/>
      <c r="D15" s="94"/>
      <c r="E15" s="26"/>
      <c r="F15" s="79">
        <f>D15*2.2</f>
        <v>0</v>
      </c>
      <c r="G15" s="9"/>
      <c r="H15" s="92" t="e">
        <f t="shared" si="0"/>
        <v>#DIV/0!</v>
      </c>
      <c r="I15" s="28"/>
      <c r="J15" s="80">
        <f>VLOOKUP($B15,DATASHEET!$B$1:$D$207,2,FALSE)</f>
        <v>0</v>
      </c>
      <c r="K15" s="29"/>
      <c r="L15" s="80">
        <f>VLOOKUP($B15,DATASHEET!$B$1:$D$207,3,FALSE)</f>
        <v>0</v>
      </c>
      <c r="M15" s="30"/>
      <c r="N15" s="80" t="e">
        <f>J15*H15</f>
        <v>#DIV/0!</v>
      </c>
      <c r="O15" s="116"/>
      <c r="P15" s="80" t="e">
        <f>H15*L15</f>
        <v>#DIV/0!</v>
      </c>
      <c r="Q15" s="31"/>
      <c r="R15" s="80">
        <f>(D15/25)*L15*25</f>
        <v>0</v>
      </c>
    </row>
    <row r="16" spans="1:18" ht="20.25" customHeight="1" thickBot="1">
      <c r="A16" s="72"/>
      <c r="B16" s="78" t="s">
        <v>3</v>
      </c>
      <c r="C16" s="18"/>
      <c r="D16" s="32"/>
      <c r="E16" s="32"/>
      <c r="F16" s="9"/>
      <c r="G16" s="9"/>
      <c r="H16" s="29"/>
      <c r="I16" s="29"/>
      <c r="J16" s="29"/>
      <c r="K16" s="29"/>
      <c r="L16" s="29"/>
      <c r="M16" s="30"/>
      <c r="N16" s="31"/>
      <c r="O16" s="116"/>
      <c r="P16" s="31"/>
      <c r="Q16" s="31"/>
      <c r="R16" s="33"/>
    </row>
    <row r="17" spans="1:18" ht="24.75" customHeight="1" thickBot="1">
      <c r="A17" s="72" t="e">
        <f>VLOOKUP($B17,DATASHEET!$B$2:$E$207,4,FALSE)</f>
        <v>#N/A</v>
      </c>
      <c r="B17" s="34">
        <v>1</v>
      </c>
      <c r="C17" s="34"/>
      <c r="D17" s="94"/>
      <c r="E17" s="26"/>
      <c r="F17" s="79">
        <f>D17*2.2</f>
        <v>0</v>
      </c>
      <c r="G17" s="9"/>
      <c r="H17" s="92" t="e">
        <f t="shared" si="0"/>
        <v>#DIV/0!</v>
      </c>
      <c r="I17" s="28"/>
      <c r="J17" s="80">
        <f>VLOOKUP($B17,DATASHEET!$B$1:$D$207,2,FALSE)</f>
        <v>0</v>
      </c>
      <c r="K17" s="29"/>
      <c r="L17" s="80">
        <f>VLOOKUP($B17,DATASHEET!$B$1:$D$207,3,FALSE)</f>
        <v>0</v>
      </c>
      <c r="M17" s="30"/>
      <c r="N17" s="80" t="e">
        <f>J17*H17</f>
        <v>#DIV/0!</v>
      </c>
      <c r="O17" s="116"/>
      <c r="P17" s="80" t="e">
        <f>H17*L17</f>
        <v>#DIV/0!</v>
      </c>
      <c r="Q17" s="31"/>
      <c r="R17" s="80">
        <f>(D17/25)*L17*25</f>
        <v>0</v>
      </c>
    </row>
    <row r="18" spans="1:18" ht="20.25" customHeight="1" thickBot="1">
      <c r="A18" s="72"/>
      <c r="B18" s="78" t="s">
        <v>4</v>
      </c>
      <c r="C18" s="18"/>
      <c r="D18" s="32"/>
      <c r="E18" s="32"/>
      <c r="F18" s="9"/>
      <c r="G18" s="9"/>
      <c r="H18" s="29"/>
      <c r="I18" s="29"/>
      <c r="J18" s="29"/>
      <c r="K18" s="29"/>
      <c r="L18" s="29"/>
      <c r="M18" s="30"/>
      <c r="N18" s="31"/>
      <c r="O18" s="116"/>
      <c r="P18" s="31"/>
      <c r="Q18" s="31"/>
      <c r="R18" s="81"/>
    </row>
    <row r="19" spans="1:18" ht="24.75" customHeight="1" thickBot="1">
      <c r="A19" s="72" t="e">
        <f>VLOOKUP($B19,DATASHEET!$B$2:$E$207,4,FALSE)</f>
        <v>#N/A</v>
      </c>
      <c r="B19" s="34">
        <v>1</v>
      </c>
      <c r="C19" s="34"/>
      <c r="D19" s="94"/>
      <c r="E19" s="26"/>
      <c r="F19" s="79">
        <f>D19*2.2</f>
        <v>0</v>
      </c>
      <c r="G19" s="9"/>
      <c r="H19" s="92" t="e">
        <f t="shared" si="0"/>
        <v>#DIV/0!</v>
      </c>
      <c r="I19" s="28"/>
      <c r="J19" s="80">
        <f>VLOOKUP($B19,DATASHEET!$B$1:$D$207,2,FALSE)</f>
        <v>0</v>
      </c>
      <c r="K19" s="29"/>
      <c r="L19" s="80">
        <f>VLOOKUP($B19,DATASHEET!$B$1:$D$207,3,FALSE)</f>
        <v>0</v>
      </c>
      <c r="M19" s="30"/>
      <c r="N19" s="80" t="e">
        <f>J19*H19</f>
        <v>#DIV/0!</v>
      </c>
      <c r="O19" s="116"/>
      <c r="P19" s="80" t="e">
        <f>H19*L19</f>
        <v>#DIV/0!</v>
      </c>
      <c r="Q19" s="31"/>
      <c r="R19" s="80">
        <f>(D19/25)*L19*25</f>
        <v>0</v>
      </c>
    </row>
    <row r="20" spans="1:18" ht="20.25" customHeight="1" thickBot="1">
      <c r="A20" s="72"/>
      <c r="B20" s="78" t="s">
        <v>5</v>
      </c>
      <c r="C20" s="34"/>
      <c r="D20" s="32"/>
      <c r="E20" s="32"/>
      <c r="F20" s="9"/>
      <c r="G20" s="9"/>
      <c r="H20" s="29"/>
      <c r="I20" s="29"/>
      <c r="J20" s="29"/>
      <c r="K20" s="29"/>
      <c r="L20" s="29"/>
      <c r="M20" s="30"/>
      <c r="N20" s="31"/>
      <c r="O20" s="116"/>
      <c r="P20" s="31"/>
      <c r="Q20" s="31"/>
      <c r="R20" s="81"/>
    </row>
    <row r="21" spans="1:18" ht="24.75" customHeight="1" thickBot="1">
      <c r="A21" s="72" t="e">
        <f>VLOOKUP($B21,DATASHEET!$B$2:$E$207,4,FALSE)</f>
        <v>#N/A</v>
      </c>
      <c r="B21" s="34">
        <v>1</v>
      </c>
      <c r="C21" s="34"/>
      <c r="D21" s="94"/>
      <c r="E21" s="26"/>
      <c r="F21" s="79">
        <f>D21*2.2</f>
        <v>0</v>
      </c>
      <c r="G21" s="9"/>
      <c r="H21" s="92" t="e">
        <f t="shared" si="0"/>
        <v>#DIV/0!</v>
      </c>
      <c r="I21" s="28"/>
      <c r="J21" s="80">
        <f>VLOOKUP($B21,DATASHEET!$B$1:$D$207,2,FALSE)</f>
        <v>0</v>
      </c>
      <c r="K21" s="29"/>
      <c r="L21" s="80">
        <f>VLOOKUP($B21,DATASHEET!$B$1:$D$207,3,FALSE)</f>
        <v>0</v>
      </c>
      <c r="M21" s="30"/>
      <c r="N21" s="80" t="e">
        <f>J21*H21</f>
        <v>#DIV/0!</v>
      </c>
      <c r="O21" s="116"/>
      <c r="P21" s="80" t="e">
        <f>H21*L21</f>
        <v>#DIV/0!</v>
      </c>
      <c r="Q21" s="31"/>
      <c r="R21" s="80">
        <f>(D21/25)*L21*25</f>
        <v>0</v>
      </c>
    </row>
    <row r="22" spans="1:18" ht="20.25" customHeight="1" thickBot="1">
      <c r="A22" s="72"/>
      <c r="B22" s="78" t="s">
        <v>73</v>
      </c>
      <c r="C22" s="34"/>
      <c r="D22" s="32"/>
      <c r="E22" s="32"/>
      <c r="F22" s="9"/>
      <c r="G22" s="9"/>
      <c r="H22" s="29"/>
      <c r="I22" s="29"/>
      <c r="J22" s="29"/>
      <c r="K22" s="29"/>
      <c r="L22" s="29"/>
      <c r="M22" s="30"/>
      <c r="N22" s="31"/>
      <c r="O22" s="116"/>
      <c r="P22" s="31"/>
      <c r="Q22" s="31"/>
      <c r="R22" s="81"/>
    </row>
    <row r="23" spans="1:18" ht="24.75" customHeight="1" thickBot="1">
      <c r="A23" s="72" t="e">
        <f>VLOOKUP($B23,DATASHEET!$B$2:$E$207,4,FALSE)</f>
        <v>#N/A</v>
      </c>
      <c r="B23" s="34">
        <v>1</v>
      </c>
      <c r="C23" s="34"/>
      <c r="D23" s="94"/>
      <c r="E23" s="26"/>
      <c r="F23" s="79">
        <f>D23*2.2</f>
        <v>0</v>
      </c>
      <c r="G23" s="9"/>
      <c r="H23" s="92" t="e">
        <f t="shared" si="0"/>
        <v>#DIV/0!</v>
      </c>
      <c r="I23" s="28"/>
      <c r="J23" s="80">
        <f>VLOOKUP($B23,DATASHEET!$B$1:$D$207,2,FALSE)</f>
        <v>0</v>
      </c>
      <c r="K23" s="29"/>
      <c r="L23" s="80">
        <f>VLOOKUP($B23,DATASHEET!$B$1:$D$207,3,FALSE)</f>
        <v>0</v>
      </c>
      <c r="M23" s="30"/>
      <c r="N23" s="80" t="e">
        <f>J23*H23</f>
        <v>#DIV/0!</v>
      </c>
      <c r="O23" s="116"/>
      <c r="P23" s="80" t="e">
        <f>H23*L23</f>
        <v>#DIV/0!</v>
      </c>
      <c r="Q23" s="31"/>
      <c r="R23" s="80">
        <f>(D23/25)*L23*25</f>
        <v>0</v>
      </c>
    </row>
    <row r="24" spans="1:18" ht="20.25" customHeight="1" thickBot="1">
      <c r="A24" s="72"/>
      <c r="B24" s="78" t="s">
        <v>72</v>
      </c>
      <c r="C24" s="34"/>
      <c r="D24" s="32"/>
      <c r="E24" s="32"/>
      <c r="F24" s="9"/>
      <c r="G24" s="9"/>
      <c r="H24" s="29"/>
      <c r="I24" s="29"/>
      <c r="J24" s="29"/>
      <c r="K24" s="29"/>
      <c r="L24" s="29"/>
      <c r="M24" s="30"/>
      <c r="N24" s="31"/>
      <c r="O24" s="116"/>
      <c r="P24" s="31"/>
      <c r="Q24" s="31"/>
      <c r="R24" s="81"/>
    </row>
    <row r="25" spans="1:18" ht="24.75" customHeight="1" thickBot="1">
      <c r="A25" s="72" t="e">
        <f>VLOOKUP($B25,DATASHEET!$B$2:$E$207,4,FALSE)</f>
        <v>#N/A</v>
      </c>
      <c r="B25" s="34">
        <v>1</v>
      </c>
      <c r="C25" s="34"/>
      <c r="D25" s="94"/>
      <c r="E25" s="26"/>
      <c r="F25" s="79">
        <f>D25*2.2</f>
        <v>0</v>
      </c>
      <c r="G25" s="9"/>
      <c r="H25" s="92" t="e">
        <f t="shared" si="0"/>
        <v>#DIV/0!</v>
      </c>
      <c r="I25" s="28"/>
      <c r="J25" s="80">
        <f>VLOOKUP($B25,DATASHEET!$B$1:$D$207,2,FALSE)</f>
        <v>0</v>
      </c>
      <c r="K25" s="29"/>
      <c r="L25" s="80">
        <f>VLOOKUP($B25,DATASHEET!$B$1:$D$207,3,FALSE)</f>
        <v>0</v>
      </c>
      <c r="M25" s="30"/>
      <c r="N25" s="80" t="e">
        <f>J25*H25</f>
        <v>#DIV/0!</v>
      </c>
      <c r="O25" s="116"/>
      <c r="P25" s="80" t="e">
        <f>H25*L25</f>
        <v>#DIV/0!</v>
      </c>
      <c r="Q25" s="31"/>
      <c r="R25" s="80">
        <f>(D25/25)*L25*25</f>
        <v>0</v>
      </c>
    </row>
    <row r="26" spans="1:18" ht="20.25" customHeight="1" thickBot="1">
      <c r="A26" s="72"/>
      <c r="B26" s="78" t="s">
        <v>71</v>
      </c>
      <c r="C26" s="34"/>
      <c r="D26" s="32"/>
      <c r="E26" s="32"/>
      <c r="F26" s="9"/>
      <c r="G26" s="9"/>
      <c r="H26" s="29"/>
      <c r="I26" s="29"/>
      <c r="J26" s="29"/>
      <c r="K26" s="29"/>
      <c r="L26" s="29"/>
      <c r="M26" s="29"/>
      <c r="N26" s="31"/>
      <c r="O26" s="116"/>
      <c r="P26" s="31"/>
      <c r="Q26" s="31"/>
      <c r="R26" s="81"/>
    </row>
    <row r="27" spans="1:18" ht="24.75" customHeight="1" thickBot="1">
      <c r="A27" s="72" t="e">
        <f>VLOOKUP($B27,DATASHEET!$B$2:$E$207,4,FALSE)</f>
        <v>#N/A</v>
      </c>
      <c r="B27" s="34">
        <v>1</v>
      </c>
      <c r="C27" s="34"/>
      <c r="D27" s="94"/>
      <c r="E27" s="26"/>
      <c r="F27" s="79">
        <f>D27*2.2</f>
        <v>0</v>
      </c>
      <c r="G27" s="9"/>
      <c r="H27" s="92" t="e">
        <f t="shared" si="0"/>
        <v>#DIV/0!</v>
      </c>
      <c r="I27" s="28"/>
      <c r="J27" s="80">
        <f>VLOOKUP($B27,DATASHEET!$B$1:$D$207,2,FALSE)</f>
        <v>0</v>
      </c>
      <c r="K27" s="29"/>
      <c r="L27" s="80">
        <f>VLOOKUP($B27,DATASHEET!$B$1:$D$207,3,FALSE)</f>
        <v>0</v>
      </c>
      <c r="M27" s="30"/>
      <c r="N27" s="80" t="e">
        <f>J27*H27</f>
        <v>#DIV/0!</v>
      </c>
      <c r="O27" s="116"/>
      <c r="P27" s="80" t="e">
        <f>H27*L27</f>
        <v>#DIV/0!</v>
      </c>
      <c r="Q27" s="31"/>
      <c r="R27" s="80">
        <f>(D27/25)*L27*25</f>
        <v>0</v>
      </c>
    </row>
    <row r="28" spans="1:18" ht="20.25" customHeight="1" thickBot="1">
      <c r="A28" s="72"/>
      <c r="B28" s="78" t="s">
        <v>70</v>
      </c>
      <c r="C28" s="18"/>
      <c r="D28" s="32"/>
      <c r="E28" s="32"/>
      <c r="F28" s="9"/>
      <c r="G28" s="9"/>
      <c r="H28" s="29"/>
      <c r="I28" s="29"/>
      <c r="J28" s="29"/>
      <c r="K28" s="29"/>
      <c r="L28" s="29"/>
      <c r="M28" s="29"/>
      <c r="N28" s="31"/>
      <c r="O28" s="116"/>
      <c r="P28" s="31"/>
      <c r="Q28" s="31"/>
      <c r="R28" s="33"/>
    </row>
    <row r="29" spans="1:18" ht="24.75" customHeight="1" thickBot="1">
      <c r="A29" s="73" t="e">
        <f>VLOOKUP($B29,DATASHEET!$B$2:$E$207,4,FALSE)</f>
        <v>#N/A</v>
      </c>
      <c r="B29" s="35">
        <v>1</v>
      </c>
      <c r="C29" s="35"/>
      <c r="D29" s="94"/>
      <c r="E29" s="36"/>
      <c r="F29" s="79">
        <f>D29*2.2</f>
        <v>0</v>
      </c>
      <c r="G29" s="37"/>
      <c r="H29" s="92" t="e">
        <f t="shared" si="0"/>
        <v>#DIV/0!</v>
      </c>
      <c r="I29" s="38"/>
      <c r="J29" s="80">
        <f>VLOOKUP($B29,DATASHEET!$B$1:$D$207,2,FALSE)</f>
        <v>0</v>
      </c>
      <c r="K29" s="39"/>
      <c r="L29" s="80">
        <f>VLOOKUP($B29,DATASHEET!$B$1:$D$207,3,FALSE)</f>
        <v>0</v>
      </c>
      <c r="M29" s="40"/>
      <c r="N29" s="80" t="e">
        <f>J29*H29</f>
        <v>#DIV/0!</v>
      </c>
      <c r="O29" s="117"/>
      <c r="P29" s="80" t="e">
        <f>H29*L29</f>
        <v>#DIV/0!</v>
      </c>
      <c r="Q29" s="41"/>
      <c r="R29" s="80">
        <f>(D29/25)*L29*25</f>
        <v>0</v>
      </c>
    </row>
    <row r="30" spans="1:17" ht="15" customHeight="1" thickBot="1">
      <c r="A30" s="42"/>
      <c r="B30" s="8"/>
      <c r="C30" s="8"/>
      <c r="D30" s="9"/>
      <c r="E30" s="9"/>
      <c r="F30" s="9"/>
      <c r="G30" s="9"/>
      <c r="H30" s="10"/>
      <c r="I30" s="10"/>
      <c r="J30" s="11"/>
      <c r="K30" s="11"/>
      <c r="L30" s="11"/>
      <c r="M30" s="11"/>
      <c r="N30" s="9"/>
      <c r="P30" s="9"/>
      <c r="Q30" s="9"/>
    </row>
    <row r="31" spans="2:18" ht="24.75" customHeight="1" thickBot="1">
      <c r="B31" s="86" t="s">
        <v>24</v>
      </c>
      <c r="C31" s="44"/>
      <c r="D31" s="45"/>
      <c r="E31" s="45"/>
      <c r="F31" s="45"/>
      <c r="G31" s="45"/>
      <c r="H31" s="85" t="e">
        <f>SUM(H11:H29)</f>
        <v>#DIV/0!</v>
      </c>
      <c r="I31" s="46"/>
      <c r="J31" s="46"/>
      <c r="K31" s="46"/>
      <c r="L31" s="46"/>
      <c r="M31" s="46"/>
      <c r="N31" s="84" t="e">
        <f>SUM(N11:N29)</f>
        <v>#DIV/0!</v>
      </c>
      <c r="O31" s="47"/>
      <c r="P31" s="84" t="e">
        <f>SUM(P11:P29)</f>
        <v>#DIV/0!</v>
      </c>
      <c r="Q31" s="47"/>
      <c r="R31" s="82" t="e">
        <f>P31*25</f>
        <v>#DIV/0!</v>
      </c>
    </row>
    <row r="32" ht="14.25" customHeight="1" thickBot="1">
      <c r="R32" s="9"/>
    </row>
    <row r="33" spans="1:18" s="56" customFormat="1" ht="24.75" customHeight="1" thickBot="1">
      <c r="A33" s="43"/>
      <c r="B33" s="86" t="s">
        <v>10</v>
      </c>
      <c r="C33" s="51"/>
      <c r="D33" s="88">
        <f>SUM(D11:D29)</f>
        <v>0</v>
      </c>
      <c r="E33" s="69"/>
      <c r="F33" s="88">
        <f>D33*2.2</f>
        <v>0</v>
      </c>
      <c r="G33" s="52"/>
      <c r="H33" s="89">
        <f>D33/25</f>
        <v>0</v>
      </c>
      <c r="I33" s="53"/>
      <c r="J33" s="90" t="e">
        <f>N31</f>
        <v>#DIV/0!</v>
      </c>
      <c r="K33" s="53"/>
      <c r="L33" s="90" t="e">
        <f>P31</f>
        <v>#DIV/0!</v>
      </c>
      <c r="M33" s="53"/>
      <c r="N33" s="54"/>
      <c r="O33" s="54"/>
      <c r="P33" s="55"/>
      <c r="Q33" s="83" t="s">
        <v>18</v>
      </c>
      <c r="R33" s="82" t="e">
        <f>H33*R31</f>
        <v>#DIV/0!</v>
      </c>
    </row>
    <row r="34" spans="1:18" s="62" customFormat="1" ht="21.75" customHeight="1">
      <c r="A34" s="43"/>
      <c r="B34" s="57"/>
      <c r="C34" s="57"/>
      <c r="D34" s="114" t="s">
        <v>12</v>
      </c>
      <c r="E34" s="58"/>
      <c r="F34" s="114" t="s">
        <v>11</v>
      </c>
      <c r="G34" s="58"/>
      <c r="H34" s="114" t="s">
        <v>15</v>
      </c>
      <c r="I34" s="59"/>
      <c r="J34" s="60"/>
      <c r="K34" s="60"/>
      <c r="L34" s="60"/>
      <c r="M34" s="60"/>
      <c r="N34" s="61"/>
      <c r="O34" s="61"/>
      <c r="P34" s="61"/>
      <c r="Q34" s="61"/>
      <c r="R34" s="118"/>
    </row>
    <row r="35" spans="4:18" ht="9" customHeight="1">
      <c r="D35" s="115"/>
      <c r="E35" s="63"/>
      <c r="F35" s="115"/>
      <c r="G35" s="63"/>
      <c r="H35" s="115"/>
      <c r="R35" s="119"/>
    </row>
    <row r="36" ht="24.75" customHeight="1"/>
    <row r="37" ht="15">
      <c r="A37" s="43" t="s">
        <v>26</v>
      </c>
    </row>
    <row r="38" ht="15">
      <c r="A38" s="43" t="s">
        <v>67</v>
      </c>
    </row>
    <row r="39" ht="15">
      <c r="A39" s="43" t="s">
        <v>68</v>
      </c>
    </row>
    <row r="40" ht="15">
      <c r="A40" s="43" t="s">
        <v>69</v>
      </c>
    </row>
  </sheetData>
  <sheetProtection password="84F1" sheet="1" objects="1" scenarios="1" selectLockedCells="1"/>
  <mergeCells count="12">
    <mergeCell ref="O8:R8"/>
    <mergeCell ref="N6:R6"/>
    <mergeCell ref="F34:F35"/>
    <mergeCell ref="D34:D35"/>
    <mergeCell ref="O11:O29"/>
    <mergeCell ref="R34:R35"/>
    <mergeCell ref="H34:H35"/>
    <mergeCell ref="J1:R2"/>
    <mergeCell ref="B5:D5"/>
    <mergeCell ref="B6:D6"/>
    <mergeCell ref="B7:D7"/>
    <mergeCell ref="O5:R5"/>
  </mergeCells>
  <printOptions/>
  <pageMargins left="0.76" right="0.48" top="0.5" bottom="0.41" header="0.18" footer="0.2"/>
  <pageSetup fitToHeight="1" fitToWidth="1" horizontalDpi="300" verticalDpi="300" orientation="landscape" scale="62" r:id="rId3"/>
  <headerFooter alignWithMargins="0">
    <oddFooter>&amp;L&amp;D, &amp;T</oddFooter>
  </headerFooter>
  <ignoredErrors>
    <ignoredError sqref="D33" unlockedFormula="1"/>
  </ignoredError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40"/>
  <sheetViews>
    <sheetView tabSelected="1" zoomScale="75" zoomScaleNormal="75" zoomScalePageLayoutView="0" workbookViewId="0" topLeftCell="A1">
      <selection activeCell="H15" sqref="H15"/>
    </sheetView>
  </sheetViews>
  <sheetFormatPr defaultColWidth="9.140625" defaultRowHeight="12.75"/>
  <cols>
    <col min="1" max="1" width="14.421875" style="43" customWidth="1"/>
    <col min="2" max="2" width="48.421875" style="48" customWidth="1"/>
    <col min="3" max="3" width="4.7109375" style="48" customWidth="1"/>
    <col min="4" max="4" width="11.28125" style="7" customWidth="1"/>
    <col min="5" max="5" width="4.7109375" style="7" customWidth="1"/>
    <col min="6" max="6" width="10.57421875" style="7" customWidth="1"/>
    <col min="7" max="7" width="4.7109375" style="7" customWidth="1"/>
    <col min="8" max="8" width="10.28125" style="49" customWidth="1"/>
    <col min="9" max="9" width="4.7109375" style="49" customWidth="1"/>
    <col min="10" max="10" width="11.57421875" style="50" customWidth="1"/>
    <col min="11" max="11" width="4.7109375" style="50" customWidth="1"/>
    <col min="12" max="12" width="11.00390625" style="50" customWidth="1"/>
    <col min="13" max="13" width="4.7109375" style="50" customWidth="1"/>
    <col min="14" max="14" width="13.7109375" style="7" customWidth="1"/>
    <col min="15" max="15" width="4.7109375" style="9" customWidth="1"/>
    <col min="16" max="16" width="13.57421875" style="7" customWidth="1"/>
    <col min="17" max="17" width="4.7109375" style="7" customWidth="1"/>
    <col min="18" max="18" width="17.7109375" style="7" customWidth="1"/>
    <col min="19" max="16384" width="9.140625" style="7" customWidth="1"/>
  </cols>
  <sheetData>
    <row r="1" spans="1:18" ht="24" customHeight="1">
      <c r="A1" s="66"/>
      <c r="B1" s="4"/>
      <c r="C1" s="4"/>
      <c r="D1" s="5"/>
      <c r="E1" s="5"/>
      <c r="F1" s="5"/>
      <c r="G1" s="5"/>
      <c r="H1" s="6"/>
      <c r="I1" s="6"/>
      <c r="J1" s="97" t="s">
        <v>25</v>
      </c>
      <c r="K1" s="98"/>
      <c r="L1" s="98"/>
      <c r="M1" s="98"/>
      <c r="N1" s="98"/>
      <c r="O1" s="98"/>
      <c r="P1" s="98"/>
      <c r="Q1" s="98"/>
      <c r="R1" s="99"/>
    </row>
    <row r="2" spans="1:18" ht="24" customHeight="1">
      <c r="A2" s="67"/>
      <c r="B2" s="8"/>
      <c r="C2" s="8"/>
      <c r="D2" s="9"/>
      <c r="E2" s="9"/>
      <c r="F2" s="9"/>
      <c r="G2" s="9"/>
      <c r="H2" s="10"/>
      <c r="I2" s="10"/>
      <c r="J2" s="100"/>
      <c r="K2" s="100"/>
      <c r="L2" s="100"/>
      <c r="M2" s="100"/>
      <c r="N2" s="100"/>
      <c r="O2" s="100"/>
      <c r="P2" s="100"/>
      <c r="Q2" s="100"/>
      <c r="R2" s="101"/>
    </row>
    <row r="3" spans="1:18" ht="24" customHeight="1">
      <c r="A3" s="67"/>
      <c r="B3" s="8"/>
      <c r="C3" s="8"/>
      <c r="D3" s="9"/>
      <c r="E3" s="9"/>
      <c r="F3" s="9"/>
      <c r="G3" s="9"/>
      <c r="H3" s="10"/>
      <c r="I3" s="10"/>
      <c r="J3" s="11"/>
      <c r="K3" s="11"/>
      <c r="L3" s="9"/>
      <c r="M3" s="76"/>
      <c r="N3" s="77"/>
      <c r="O3" s="74"/>
      <c r="P3" s="74"/>
      <c r="Q3" s="74"/>
      <c r="R3" s="75"/>
    </row>
    <row r="4" spans="1:18" ht="24" customHeight="1">
      <c r="A4" s="67"/>
      <c r="B4" s="8"/>
      <c r="C4" s="8"/>
      <c r="D4" s="9"/>
      <c r="E4" s="9"/>
      <c r="F4" s="9"/>
      <c r="G4" s="9"/>
      <c r="H4" s="10"/>
      <c r="I4" s="10"/>
      <c r="J4" s="11"/>
      <c r="K4" s="11"/>
      <c r="L4" s="9"/>
      <c r="M4" s="76"/>
      <c r="N4" s="77"/>
      <c r="O4" s="74"/>
      <c r="P4" s="74"/>
      <c r="Q4" s="74"/>
      <c r="R4" s="75"/>
    </row>
    <row r="5" spans="1:18" ht="24.75" customHeight="1">
      <c r="A5" s="67" t="s">
        <v>8</v>
      </c>
      <c r="B5" s="102"/>
      <c r="C5" s="103"/>
      <c r="D5" s="103"/>
      <c r="E5" s="9"/>
      <c r="F5" s="9"/>
      <c r="G5" s="9"/>
      <c r="H5" s="10"/>
      <c r="I5" s="10"/>
      <c r="J5" s="11"/>
      <c r="K5" s="11"/>
      <c r="L5" s="9"/>
      <c r="M5" s="11"/>
      <c r="N5" s="9"/>
      <c r="O5" s="106"/>
      <c r="P5" s="106"/>
      <c r="Q5" s="106"/>
      <c r="R5" s="107"/>
    </row>
    <row r="6" spans="1:18" ht="24.75" customHeight="1">
      <c r="A6" s="67" t="s">
        <v>9</v>
      </c>
      <c r="B6" s="104"/>
      <c r="C6" s="105"/>
      <c r="D6" s="105"/>
      <c r="E6" s="9"/>
      <c r="F6" s="9"/>
      <c r="G6" s="9"/>
      <c r="H6" s="10"/>
      <c r="I6" s="10"/>
      <c r="J6" s="11"/>
      <c r="K6" s="11"/>
      <c r="L6" s="9"/>
      <c r="M6" s="11"/>
      <c r="N6" s="111"/>
      <c r="O6" s="112"/>
      <c r="P6" s="112"/>
      <c r="Q6" s="112"/>
      <c r="R6" s="113"/>
    </row>
    <row r="7" spans="1:18" ht="24.75" customHeight="1">
      <c r="A7" s="67" t="s">
        <v>23</v>
      </c>
      <c r="B7" s="104"/>
      <c r="C7" s="105"/>
      <c r="D7" s="105"/>
      <c r="E7" s="9"/>
      <c r="F7" s="9"/>
      <c r="G7" s="9"/>
      <c r="H7" s="10"/>
      <c r="I7" s="10"/>
      <c r="J7" s="11"/>
      <c r="K7" s="11"/>
      <c r="L7" s="9"/>
      <c r="M7" s="11"/>
      <c r="N7" s="9"/>
      <c r="P7" s="9"/>
      <c r="Q7" s="9"/>
      <c r="R7" s="70"/>
    </row>
    <row r="8" spans="1:18" ht="24.75" customHeight="1" thickBot="1">
      <c r="A8" s="68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108"/>
      <c r="P8" s="109"/>
      <c r="Q8" s="109"/>
      <c r="R8" s="110"/>
    </row>
    <row r="9" spans="1:18" s="17" customFormat="1" ht="50.25" thickBot="1">
      <c r="A9" s="12"/>
      <c r="B9" s="13"/>
      <c r="C9" s="13"/>
      <c r="D9" s="14" t="s">
        <v>14</v>
      </c>
      <c r="E9" s="14"/>
      <c r="F9" s="14" t="s">
        <v>13</v>
      </c>
      <c r="G9" s="14"/>
      <c r="H9" s="14" t="s">
        <v>17</v>
      </c>
      <c r="I9" s="15"/>
      <c r="J9" s="16" t="s">
        <v>20</v>
      </c>
      <c r="K9" s="16"/>
      <c r="L9" s="16" t="s">
        <v>19</v>
      </c>
      <c r="M9" s="16"/>
      <c r="N9" s="14" t="s">
        <v>22</v>
      </c>
      <c r="O9" s="14"/>
      <c r="P9" s="14" t="s">
        <v>21</v>
      </c>
      <c r="Q9" s="14"/>
      <c r="R9" s="64" t="s">
        <v>16</v>
      </c>
    </row>
    <row r="10" spans="1:18" s="24" customFormat="1" ht="19.5" thickBot="1" thickTop="1">
      <c r="A10" s="71"/>
      <c r="B10" s="78" t="s">
        <v>0</v>
      </c>
      <c r="C10" s="18"/>
      <c r="D10" s="19"/>
      <c r="E10" s="19"/>
      <c r="F10" s="19"/>
      <c r="G10" s="19"/>
      <c r="H10" s="20"/>
      <c r="I10" s="20"/>
      <c r="J10" s="21"/>
      <c r="K10" s="21"/>
      <c r="L10" s="21"/>
      <c r="M10" s="22"/>
      <c r="N10" s="19"/>
      <c r="O10" s="19"/>
      <c r="P10" s="19"/>
      <c r="Q10" s="19"/>
      <c r="R10" s="23"/>
    </row>
    <row r="11" spans="1:18" ht="24.75" customHeight="1" thickBot="1">
      <c r="A11" s="72" t="e">
        <f>VLOOKUP($B11,DATASHEET!$B$2:$E$207,4,FALSE)</f>
        <v>#N/A</v>
      </c>
      <c r="B11" s="25">
        <v>1</v>
      </c>
      <c r="C11" s="25"/>
      <c r="D11" s="79">
        <f>D33*H11</f>
        <v>0</v>
      </c>
      <c r="E11" s="26"/>
      <c r="F11" s="79">
        <f>D11/0.454</f>
        <v>0</v>
      </c>
      <c r="G11" s="27"/>
      <c r="H11" s="91"/>
      <c r="I11" s="28"/>
      <c r="J11" s="80">
        <f>VLOOKUP($B11,DATASHEET!$B$1:$D$207,2,FALSE)</f>
        <v>0</v>
      </c>
      <c r="K11" s="29"/>
      <c r="L11" s="80">
        <f>VLOOKUP($B11,DATASHEET!$B$1:$D$207,3,FALSE)</f>
        <v>0</v>
      </c>
      <c r="M11" s="30"/>
      <c r="N11" s="80">
        <f>J11*H11</f>
        <v>0</v>
      </c>
      <c r="O11" s="116"/>
      <c r="P11" s="80">
        <f>H11*L11</f>
        <v>0</v>
      </c>
      <c r="Q11" s="31"/>
      <c r="R11" s="80">
        <f>(D11/25)*L11*25</f>
        <v>0</v>
      </c>
    </row>
    <row r="12" spans="1:18" ht="20.25" customHeight="1" thickBot="1">
      <c r="A12" s="72"/>
      <c r="B12" s="78" t="s">
        <v>1</v>
      </c>
      <c r="C12" s="18"/>
      <c r="D12" s="32"/>
      <c r="E12" s="32"/>
      <c r="F12" s="9"/>
      <c r="G12" s="9"/>
      <c r="H12" s="28"/>
      <c r="I12" s="28"/>
      <c r="J12" s="29"/>
      <c r="K12" s="29"/>
      <c r="L12" s="29"/>
      <c r="M12" s="30"/>
      <c r="N12" s="31"/>
      <c r="O12" s="116"/>
      <c r="P12" s="31"/>
      <c r="Q12" s="31"/>
      <c r="R12" s="33"/>
    </row>
    <row r="13" spans="1:18" ht="24.75" customHeight="1" thickBot="1">
      <c r="A13" s="72" t="e">
        <f>VLOOKUP($B13,DATASHEET!$B$2:$E$207,4,FALSE)</f>
        <v>#N/A</v>
      </c>
      <c r="B13" s="34">
        <v>1</v>
      </c>
      <c r="C13" s="34"/>
      <c r="D13" s="79">
        <f>D33*H13</f>
        <v>0</v>
      </c>
      <c r="E13" s="26"/>
      <c r="F13" s="79">
        <f>D13/0.454</f>
        <v>0</v>
      </c>
      <c r="G13" s="9"/>
      <c r="H13" s="91"/>
      <c r="I13" s="28"/>
      <c r="J13" s="80">
        <f>VLOOKUP($B13,DATASHEET!$B$1:$D$207,2,FALSE)</f>
        <v>0</v>
      </c>
      <c r="K13" s="29"/>
      <c r="L13" s="80">
        <f>VLOOKUP($B13,DATASHEET!$B$1:$D$207,3,FALSE)</f>
        <v>0</v>
      </c>
      <c r="M13" s="30"/>
      <c r="N13" s="80">
        <f>J13*H13</f>
        <v>0</v>
      </c>
      <c r="O13" s="116"/>
      <c r="P13" s="80">
        <f>H13*L13</f>
        <v>0</v>
      </c>
      <c r="Q13" s="31"/>
      <c r="R13" s="80">
        <f>(D13/25)*L13*25</f>
        <v>0</v>
      </c>
    </row>
    <row r="14" spans="1:18" ht="20.25" customHeight="1" thickBot="1">
      <c r="A14" s="72"/>
      <c r="B14" s="78" t="s">
        <v>2</v>
      </c>
      <c r="C14" s="18"/>
      <c r="D14" s="32"/>
      <c r="E14" s="32"/>
      <c r="F14" s="9"/>
      <c r="G14" s="9"/>
      <c r="H14" s="28"/>
      <c r="I14" s="28"/>
      <c r="J14" s="29"/>
      <c r="K14" s="29"/>
      <c r="L14" s="29"/>
      <c r="M14" s="30"/>
      <c r="N14" s="31"/>
      <c r="O14" s="116"/>
      <c r="P14" s="31"/>
      <c r="Q14" s="31"/>
      <c r="R14" s="33"/>
    </row>
    <row r="15" spans="1:18" ht="24.75" customHeight="1" thickBot="1">
      <c r="A15" s="72" t="e">
        <f>VLOOKUP($B15,DATASHEET!$B$2:$E$207,4,FALSE)</f>
        <v>#N/A</v>
      </c>
      <c r="B15" s="34">
        <v>1</v>
      </c>
      <c r="C15" s="34"/>
      <c r="D15" s="79">
        <f>D33*H15</f>
        <v>0</v>
      </c>
      <c r="E15" s="26"/>
      <c r="F15" s="79">
        <f>D15/0.454</f>
        <v>0</v>
      </c>
      <c r="G15" s="9"/>
      <c r="H15" s="91"/>
      <c r="I15" s="28"/>
      <c r="J15" s="80">
        <f>VLOOKUP($B15,DATASHEET!$B$1:$D$207,2,FALSE)</f>
        <v>0</v>
      </c>
      <c r="K15" s="29"/>
      <c r="L15" s="80">
        <f>VLOOKUP($B15,DATASHEET!$B$1:$D$207,3,FALSE)</f>
        <v>0</v>
      </c>
      <c r="M15" s="30"/>
      <c r="N15" s="80">
        <f>J15*H15</f>
        <v>0</v>
      </c>
      <c r="O15" s="116"/>
      <c r="P15" s="80">
        <f>H15*L15</f>
        <v>0</v>
      </c>
      <c r="Q15" s="31"/>
      <c r="R15" s="80">
        <f>(D15/25)*L15*25</f>
        <v>0</v>
      </c>
    </row>
    <row r="16" spans="1:18" ht="20.25" customHeight="1" thickBot="1">
      <c r="A16" s="72"/>
      <c r="B16" s="78" t="s">
        <v>3</v>
      </c>
      <c r="C16" s="18"/>
      <c r="D16" s="32"/>
      <c r="E16" s="32"/>
      <c r="F16" s="9"/>
      <c r="G16" s="9"/>
      <c r="H16" s="28"/>
      <c r="I16" s="28"/>
      <c r="J16" s="29"/>
      <c r="K16" s="29"/>
      <c r="L16" s="29"/>
      <c r="M16" s="30"/>
      <c r="N16" s="31"/>
      <c r="O16" s="116"/>
      <c r="P16" s="31"/>
      <c r="Q16" s="31"/>
      <c r="R16" s="33"/>
    </row>
    <row r="17" spans="1:18" ht="24.75" customHeight="1" thickBot="1">
      <c r="A17" s="72" t="e">
        <f>VLOOKUP($B17,DATASHEET!$B$2:$E$207,4,FALSE)</f>
        <v>#N/A</v>
      </c>
      <c r="B17" s="34">
        <v>1</v>
      </c>
      <c r="C17" s="34"/>
      <c r="D17" s="79">
        <f>D33*H17</f>
        <v>0</v>
      </c>
      <c r="E17" s="26"/>
      <c r="F17" s="79">
        <f>D17/0.454</f>
        <v>0</v>
      </c>
      <c r="G17" s="9"/>
      <c r="H17" s="91"/>
      <c r="I17" s="28"/>
      <c r="J17" s="80">
        <f>VLOOKUP($B17,DATASHEET!$B$1:$D$207,2,FALSE)</f>
        <v>0</v>
      </c>
      <c r="K17" s="29"/>
      <c r="L17" s="80">
        <f>VLOOKUP($B17,DATASHEET!$B$1:$D$207,3,FALSE)</f>
        <v>0</v>
      </c>
      <c r="M17" s="30"/>
      <c r="N17" s="80">
        <f>J17*H17</f>
        <v>0</v>
      </c>
      <c r="O17" s="116"/>
      <c r="P17" s="80">
        <f>H17*L17</f>
        <v>0</v>
      </c>
      <c r="Q17" s="31"/>
      <c r="R17" s="80">
        <f>(D17/25)*L17*25</f>
        <v>0</v>
      </c>
    </row>
    <row r="18" spans="1:18" ht="20.25" customHeight="1" thickBot="1">
      <c r="A18" s="72"/>
      <c r="B18" s="78" t="s">
        <v>4</v>
      </c>
      <c r="C18" s="18"/>
      <c r="D18" s="32"/>
      <c r="E18" s="32"/>
      <c r="F18" s="9"/>
      <c r="G18" s="9"/>
      <c r="H18" s="28"/>
      <c r="I18" s="28"/>
      <c r="J18" s="29"/>
      <c r="K18" s="29"/>
      <c r="L18" s="29"/>
      <c r="M18" s="30"/>
      <c r="N18" s="31"/>
      <c r="O18" s="116"/>
      <c r="P18" s="31"/>
      <c r="Q18" s="31"/>
      <c r="R18" s="81"/>
    </row>
    <row r="19" spans="1:18" ht="24.75" customHeight="1" thickBot="1">
      <c r="A19" s="72" t="e">
        <f>VLOOKUP($B19,DATASHEET!$B$2:$E$207,4,FALSE)</f>
        <v>#N/A</v>
      </c>
      <c r="B19" s="34">
        <v>1</v>
      </c>
      <c r="C19" s="34"/>
      <c r="D19" s="79">
        <f>D33*H19</f>
        <v>0</v>
      </c>
      <c r="E19" s="26"/>
      <c r="F19" s="79">
        <f>D19/0.454</f>
        <v>0</v>
      </c>
      <c r="G19" s="9"/>
      <c r="H19" s="91"/>
      <c r="I19" s="28"/>
      <c r="J19" s="80">
        <f>VLOOKUP($B19,DATASHEET!$B$1:$D$207,2,FALSE)</f>
        <v>0</v>
      </c>
      <c r="K19" s="29"/>
      <c r="L19" s="80">
        <f>VLOOKUP($B19,DATASHEET!$B$1:$D$207,3,FALSE)</f>
        <v>0</v>
      </c>
      <c r="M19" s="30"/>
      <c r="N19" s="80">
        <f>J19*H19</f>
        <v>0</v>
      </c>
      <c r="O19" s="116"/>
      <c r="P19" s="80">
        <f>H19*L19</f>
        <v>0</v>
      </c>
      <c r="Q19" s="31"/>
      <c r="R19" s="80">
        <f>(D19/25)*L19*25</f>
        <v>0</v>
      </c>
    </row>
    <row r="20" spans="1:18" ht="20.25" customHeight="1" thickBot="1">
      <c r="A20" s="72"/>
      <c r="B20" s="78" t="s">
        <v>5</v>
      </c>
      <c r="C20" s="34"/>
      <c r="D20" s="32"/>
      <c r="E20" s="32"/>
      <c r="F20" s="9"/>
      <c r="G20" s="9"/>
      <c r="H20" s="95"/>
      <c r="I20" s="28"/>
      <c r="J20" s="29"/>
      <c r="K20" s="29"/>
      <c r="L20" s="29"/>
      <c r="M20" s="30"/>
      <c r="N20" s="31"/>
      <c r="O20" s="116"/>
      <c r="P20" s="31"/>
      <c r="Q20" s="31"/>
      <c r="R20" s="81"/>
    </row>
    <row r="21" spans="1:18" ht="24.75" customHeight="1" thickBot="1">
      <c r="A21" s="72" t="e">
        <f>VLOOKUP($B21,DATASHEET!$B$2:$E$207,4,FALSE)</f>
        <v>#N/A</v>
      </c>
      <c r="B21" s="34">
        <v>1</v>
      </c>
      <c r="C21" s="34"/>
      <c r="D21" s="79">
        <f>D33*H21</f>
        <v>0</v>
      </c>
      <c r="E21" s="26"/>
      <c r="F21" s="79">
        <f>D21/0.454</f>
        <v>0</v>
      </c>
      <c r="G21" s="9"/>
      <c r="H21" s="91"/>
      <c r="I21" s="28"/>
      <c r="J21" s="80">
        <f>VLOOKUP($B21,DATASHEET!$B$1:$D$207,2,FALSE)</f>
        <v>0</v>
      </c>
      <c r="K21" s="29"/>
      <c r="L21" s="80">
        <f>VLOOKUP($B21,DATASHEET!$B$1:$D$207,3,FALSE)</f>
        <v>0</v>
      </c>
      <c r="M21" s="30"/>
      <c r="N21" s="80">
        <f>J21*H21</f>
        <v>0</v>
      </c>
      <c r="O21" s="116"/>
      <c r="P21" s="80">
        <f>H21*L21</f>
        <v>0</v>
      </c>
      <c r="Q21" s="31"/>
      <c r="R21" s="80">
        <f>(D21/25)*L21*25</f>
        <v>0</v>
      </c>
    </row>
    <row r="22" spans="1:18" ht="20.25" customHeight="1" thickBot="1">
      <c r="A22" s="72"/>
      <c r="B22" s="78" t="s">
        <v>73</v>
      </c>
      <c r="C22" s="34"/>
      <c r="D22" s="32"/>
      <c r="E22" s="32"/>
      <c r="F22" s="9"/>
      <c r="G22" s="9"/>
      <c r="H22" s="95"/>
      <c r="I22" s="28"/>
      <c r="J22" s="29"/>
      <c r="K22" s="29"/>
      <c r="L22" s="29"/>
      <c r="M22" s="30"/>
      <c r="N22" s="31"/>
      <c r="O22" s="116"/>
      <c r="P22" s="31"/>
      <c r="Q22" s="31"/>
      <c r="R22" s="81"/>
    </row>
    <row r="23" spans="1:18" ht="24.75" customHeight="1" thickBot="1">
      <c r="A23" s="72" t="e">
        <f>VLOOKUP($B23,DATASHEET!$B$2:$E$207,4,FALSE)</f>
        <v>#N/A</v>
      </c>
      <c r="B23" s="34">
        <v>1</v>
      </c>
      <c r="C23" s="34"/>
      <c r="D23" s="79">
        <f>D33*H23</f>
        <v>0</v>
      </c>
      <c r="E23" s="26"/>
      <c r="F23" s="79">
        <f>D23/0.454</f>
        <v>0</v>
      </c>
      <c r="G23" s="9"/>
      <c r="H23" s="91"/>
      <c r="I23" s="28"/>
      <c r="J23" s="80">
        <f>VLOOKUP($B23,DATASHEET!$B$1:$D$207,2,FALSE)</f>
        <v>0</v>
      </c>
      <c r="K23" s="29"/>
      <c r="L23" s="80">
        <f>VLOOKUP($B23,DATASHEET!$B$1:$D$207,3,FALSE)</f>
        <v>0</v>
      </c>
      <c r="M23" s="30"/>
      <c r="N23" s="80">
        <f>J23*H23</f>
        <v>0</v>
      </c>
      <c r="O23" s="116"/>
      <c r="P23" s="80">
        <f>H23*L23</f>
        <v>0</v>
      </c>
      <c r="Q23" s="31"/>
      <c r="R23" s="80">
        <f>(D23/25)*L23*25</f>
        <v>0</v>
      </c>
    </row>
    <row r="24" spans="1:18" ht="20.25" customHeight="1" thickBot="1">
      <c r="A24" s="72"/>
      <c r="B24" s="78" t="s">
        <v>72</v>
      </c>
      <c r="C24" s="34"/>
      <c r="D24" s="32"/>
      <c r="E24" s="32"/>
      <c r="F24" s="9"/>
      <c r="G24" s="9"/>
      <c r="H24" s="95"/>
      <c r="I24" s="28"/>
      <c r="J24" s="29"/>
      <c r="K24" s="29"/>
      <c r="L24" s="29"/>
      <c r="M24" s="30"/>
      <c r="N24" s="31"/>
      <c r="O24" s="116"/>
      <c r="P24" s="31"/>
      <c r="Q24" s="31"/>
      <c r="R24" s="81"/>
    </row>
    <row r="25" spans="1:18" ht="24.75" customHeight="1" thickBot="1">
      <c r="A25" s="72" t="e">
        <f>VLOOKUP($B25,DATASHEET!$B$2:$E$207,4,FALSE)</f>
        <v>#N/A</v>
      </c>
      <c r="B25" s="34">
        <v>1</v>
      </c>
      <c r="C25" s="34"/>
      <c r="D25" s="79">
        <f>D33*H25</f>
        <v>0</v>
      </c>
      <c r="E25" s="26"/>
      <c r="F25" s="79">
        <f>D25/0.454</f>
        <v>0</v>
      </c>
      <c r="G25" s="9"/>
      <c r="H25" s="91"/>
      <c r="I25" s="28"/>
      <c r="J25" s="80">
        <f>VLOOKUP($B25,DATASHEET!$B$1:$D$207,2,FALSE)</f>
        <v>0</v>
      </c>
      <c r="K25" s="29"/>
      <c r="L25" s="80">
        <f>VLOOKUP($B25,DATASHEET!$B$1:$D$207,3,FALSE)</f>
        <v>0</v>
      </c>
      <c r="M25" s="30"/>
      <c r="N25" s="80">
        <f>J25*H25</f>
        <v>0</v>
      </c>
      <c r="O25" s="116"/>
      <c r="P25" s="80">
        <f>H25*L25</f>
        <v>0</v>
      </c>
      <c r="Q25" s="31"/>
      <c r="R25" s="80">
        <f>(D25/25)*L25*25</f>
        <v>0</v>
      </c>
    </row>
    <row r="26" spans="1:18" ht="20.25" customHeight="1" thickBot="1">
      <c r="A26" s="72"/>
      <c r="B26" s="78" t="s">
        <v>71</v>
      </c>
      <c r="C26" s="34"/>
      <c r="D26" s="32"/>
      <c r="E26" s="32"/>
      <c r="F26" s="9"/>
      <c r="G26" s="9"/>
      <c r="H26" s="95"/>
      <c r="I26" s="28"/>
      <c r="J26" s="29"/>
      <c r="K26" s="29"/>
      <c r="L26" s="29"/>
      <c r="M26" s="30"/>
      <c r="N26" s="31"/>
      <c r="O26" s="116"/>
      <c r="P26" s="31"/>
      <c r="Q26" s="31"/>
      <c r="R26" s="81"/>
    </row>
    <row r="27" spans="1:18" ht="24.75" customHeight="1" thickBot="1">
      <c r="A27" s="72" t="e">
        <f>VLOOKUP($B27,DATASHEET!$B$2:$E$207,4,FALSE)</f>
        <v>#N/A</v>
      </c>
      <c r="B27" s="34">
        <v>1</v>
      </c>
      <c r="C27" s="34"/>
      <c r="D27" s="79">
        <f>D33*H27</f>
        <v>0</v>
      </c>
      <c r="E27" s="26"/>
      <c r="F27" s="79">
        <f>D27/0.454</f>
        <v>0</v>
      </c>
      <c r="G27" s="9"/>
      <c r="H27" s="91"/>
      <c r="I27" s="28"/>
      <c r="J27" s="80">
        <f>VLOOKUP($B27,DATASHEET!$B$1:$D$207,2,FALSE)</f>
        <v>0</v>
      </c>
      <c r="K27" s="29"/>
      <c r="L27" s="80">
        <f>VLOOKUP($B27,DATASHEET!$B$1:$D$207,3,FALSE)</f>
        <v>0</v>
      </c>
      <c r="M27" s="30"/>
      <c r="N27" s="80">
        <f>J27*H27</f>
        <v>0</v>
      </c>
      <c r="O27" s="116"/>
      <c r="P27" s="80">
        <f>H27*L27</f>
        <v>0</v>
      </c>
      <c r="Q27" s="31"/>
      <c r="R27" s="80">
        <f>(D27/25)*L27*25</f>
        <v>0</v>
      </c>
    </row>
    <row r="28" spans="1:18" ht="20.25" customHeight="1" thickBot="1">
      <c r="A28" s="72"/>
      <c r="B28" s="78" t="s">
        <v>70</v>
      </c>
      <c r="C28" s="18"/>
      <c r="D28" s="32"/>
      <c r="E28" s="32"/>
      <c r="F28" s="9"/>
      <c r="G28" s="9"/>
      <c r="H28" s="28"/>
      <c r="I28" s="28"/>
      <c r="J28" s="29"/>
      <c r="K28" s="29"/>
      <c r="L28" s="29"/>
      <c r="M28" s="30"/>
      <c r="N28" s="31"/>
      <c r="O28" s="116"/>
      <c r="P28" s="31"/>
      <c r="Q28" s="31"/>
      <c r="R28" s="33"/>
    </row>
    <row r="29" spans="1:18" ht="24.75" customHeight="1" thickBot="1">
      <c r="A29" s="73" t="e">
        <f>VLOOKUP($B29,DATASHEET!$B$2:$E$207,4,FALSE)</f>
        <v>#N/A</v>
      </c>
      <c r="B29" s="35">
        <v>1</v>
      </c>
      <c r="C29" s="35"/>
      <c r="D29" s="79">
        <f>D33*H29</f>
        <v>0</v>
      </c>
      <c r="E29" s="36"/>
      <c r="F29" s="79">
        <f>D29/0.454</f>
        <v>0</v>
      </c>
      <c r="G29" s="37"/>
      <c r="H29" s="91"/>
      <c r="I29" s="38"/>
      <c r="J29" s="80">
        <f>VLOOKUP($B29,DATASHEET!$B$1:$D$207,2,FALSE)</f>
        <v>0</v>
      </c>
      <c r="K29" s="39"/>
      <c r="L29" s="80">
        <f>VLOOKUP($B29,DATASHEET!$B$1:$D$207,3,FALSE)</f>
        <v>0</v>
      </c>
      <c r="M29" s="40"/>
      <c r="N29" s="80">
        <f>J29*H29</f>
        <v>0</v>
      </c>
      <c r="O29" s="117"/>
      <c r="P29" s="80">
        <f>H29*L29</f>
        <v>0</v>
      </c>
      <c r="Q29" s="41"/>
      <c r="R29" s="80">
        <f>(D29/25)*L29*25</f>
        <v>0</v>
      </c>
    </row>
    <row r="30" spans="1:17" ht="15" customHeight="1" thickBot="1">
      <c r="A30" s="42"/>
      <c r="B30" s="8"/>
      <c r="C30" s="8"/>
      <c r="D30" s="9"/>
      <c r="E30" s="9"/>
      <c r="F30" s="9"/>
      <c r="G30" s="9"/>
      <c r="H30" s="10"/>
      <c r="I30" s="10"/>
      <c r="J30" s="11"/>
      <c r="K30" s="11"/>
      <c r="L30" s="11"/>
      <c r="M30" s="11"/>
      <c r="N30" s="9"/>
      <c r="P30" s="9"/>
      <c r="Q30" s="9"/>
    </row>
    <row r="31" spans="2:18" ht="24.75" customHeight="1" thickBot="1">
      <c r="B31" s="86" t="s">
        <v>24</v>
      </c>
      <c r="C31" s="44"/>
      <c r="D31" s="45"/>
      <c r="E31" s="45"/>
      <c r="F31" s="45"/>
      <c r="G31" s="45"/>
      <c r="H31" s="85">
        <f>SUM(H11:H29)</f>
        <v>0</v>
      </c>
      <c r="I31" s="46"/>
      <c r="J31" s="46"/>
      <c r="K31" s="46"/>
      <c r="L31" s="46"/>
      <c r="M31" s="46"/>
      <c r="N31" s="84">
        <f>SUM(N11:N29)</f>
        <v>0</v>
      </c>
      <c r="O31" s="47"/>
      <c r="P31" s="84">
        <f>SUM(P11:P29)</f>
        <v>0</v>
      </c>
      <c r="Q31" s="47"/>
      <c r="R31" s="82">
        <f>P31*25</f>
        <v>0</v>
      </c>
    </row>
    <row r="32" ht="14.25" customHeight="1" thickBot="1">
      <c r="R32" s="9"/>
    </row>
    <row r="33" spans="1:18" s="56" customFormat="1" ht="24.75" customHeight="1" thickBot="1">
      <c r="A33" s="43"/>
      <c r="B33" s="86" t="s">
        <v>10</v>
      </c>
      <c r="C33" s="51"/>
      <c r="D33" s="87">
        <v>25</v>
      </c>
      <c r="E33" s="69"/>
      <c r="F33" s="88">
        <f>D33*2.205</f>
        <v>55.125</v>
      </c>
      <c r="G33" s="52"/>
      <c r="H33" s="89">
        <f>D33/25</f>
        <v>1</v>
      </c>
      <c r="I33" s="53"/>
      <c r="J33" s="90">
        <f>N31</f>
        <v>0</v>
      </c>
      <c r="K33" s="53"/>
      <c r="L33" s="90">
        <f>P31</f>
        <v>0</v>
      </c>
      <c r="M33" s="53"/>
      <c r="N33" s="54"/>
      <c r="O33" s="54"/>
      <c r="P33" s="55"/>
      <c r="Q33" s="83" t="s">
        <v>18</v>
      </c>
      <c r="R33" s="82">
        <f>H33*R31</f>
        <v>0</v>
      </c>
    </row>
    <row r="34" spans="1:18" s="62" customFormat="1" ht="21.75" customHeight="1">
      <c r="A34" s="43"/>
      <c r="B34" s="57"/>
      <c r="C34" s="57"/>
      <c r="D34" s="114" t="s">
        <v>12</v>
      </c>
      <c r="E34" s="58"/>
      <c r="F34" s="114" t="s">
        <v>11</v>
      </c>
      <c r="G34" s="58"/>
      <c r="H34" s="114" t="s">
        <v>15</v>
      </c>
      <c r="I34" s="59"/>
      <c r="J34" s="60"/>
      <c r="K34" s="60"/>
      <c r="L34" s="60"/>
      <c r="M34" s="60"/>
      <c r="N34" s="61"/>
      <c r="O34" s="61"/>
      <c r="P34" s="61"/>
      <c r="Q34" s="61"/>
      <c r="R34" s="118"/>
    </row>
    <row r="35" spans="4:18" ht="9" customHeight="1">
      <c r="D35" s="115"/>
      <c r="E35" s="63"/>
      <c r="F35" s="115"/>
      <c r="G35" s="63"/>
      <c r="H35" s="115"/>
      <c r="R35" s="119"/>
    </row>
    <row r="36" ht="24.75" customHeight="1"/>
    <row r="37" ht="15">
      <c r="A37" s="43" t="s">
        <v>26</v>
      </c>
    </row>
    <row r="38" ht="15">
      <c r="A38" s="43" t="s">
        <v>67</v>
      </c>
    </row>
    <row r="39" ht="15">
      <c r="A39" s="43" t="s">
        <v>68</v>
      </c>
    </row>
    <row r="40" ht="15">
      <c r="A40" s="43" t="s">
        <v>69</v>
      </c>
    </row>
  </sheetData>
  <sheetProtection password="84F1" sheet="1" selectLockedCells="1"/>
  <mergeCells count="12">
    <mergeCell ref="F34:F35"/>
    <mergeCell ref="D34:D35"/>
    <mergeCell ref="O11:O29"/>
    <mergeCell ref="R34:R35"/>
    <mergeCell ref="H34:H35"/>
    <mergeCell ref="J1:R2"/>
    <mergeCell ref="B5:D5"/>
    <mergeCell ref="B6:D6"/>
    <mergeCell ref="B7:D7"/>
    <mergeCell ref="O5:R5"/>
    <mergeCell ref="O8:R8"/>
    <mergeCell ref="N6:R6"/>
  </mergeCells>
  <printOptions/>
  <pageMargins left="0.76" right="0.48" top="0.5" bottom="0.41" header="0.18" footer="0.2"/>
  <pageSetup fitToHeight="1" fitToWidth="1" horizontalDpi="300" verticalDpi="300" orientation="landscape" scale="62" r:id="rId3"/>
  <headerFooter alignWithMargins="0">
    <oddFooter>&amp;L&amp;D, &amp;T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230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45.00390625" style="1" bestFit="1" customWidth="1"/>
    <col min="2" max="2" width="5.140625" style="3" customWidth="1"/>
    <col min="3" max="3" width="10.57421875" style="2" bestFit="1" customWidth="1"/>
    <col min="4" max="4" width="10.57421875" style="96" bestFit="1" customWidth="1"/>
    <col min="5" max="5" width="9.00390625" style="3" bestFit="1" customWidth="1"/>
    <col min="6" max="6" width="9.140625" style="3" customWidth="1"/>
    <col min="7" max="7" width="2.00390625" style="3" bestFit="1" customWidth="1"/>
    <col min="8" max="8" width="6.7109375" style="3" bestFit="1" customWidth="1"/>
    <col min="9" max="9" width="10.00390625" style="3" bestFit="1" customWidth="1"/>
    <col min="10" max="16384" width="9.140625" style="3" customWidth="1"/>
  </cols>
  <sheetData>
    <row r="1" spans="1:4" ht="14.25">
      <c r="A1" s="3"/>
      <c r="B1" s="3">
        <v>1</v>
      </c>
      <c r="C1" s="2">
        <v>0</v>
      </c>
      <c r="D1" s="96">
        <v>0</v>
      </c>
    </row>
    <row r="2" spans="1:6" ht="14.25">
      <c r="A2" s="3" t="s">
        <v>27</v>
      </c>
      <c r="B2" s="3">
        <v>2</v>
      </c>
      <c r="C2" s="2">
        <f>D2/2.2046</f>
        <v>4.9895672684387185</v>
      </c>
      <c r="D2" s="96">
        <v>11</v>
      </c>
      <c r="F2" s="3">
        <v>100065</v>
      </c>
    </row>
    <row r="3" spans="1:6" ht="14.25">
      <c r="A3" s="3" t="s">
        <v>84</v>
      </c>
      <c r="B3" s="3">
        <v>3</v>
      </c>
      <c r="C3" s="2">
        <f aca="true" t="shared" si="0" ref="C3:C68">D3/2.2046</f>
        <v>5.3</v>
      </c>
      <c r="D3" s="96">
        <v>11.68438</v>
      </c>
      <c r="F3" s="3">
        <v>112965</v>
      </c>
    </row>
    <row r="4" spans="1:6" ht="14.25">
      <c r="A4" s="3" t="s">
        <v>28</v>
      </c>
      <c r="B4" s="3">
        <v>4</v>
      </c>
      <c r="C4" s="2">
        <f t="shared" si="0"/>
        <v>4.99</v>
      </c>
      <c r="D4" s="96">
        <v>11.000954000000002</v>
      </c>
      <c r="F4" s="3">
        <v>100071</v>
      </c>
    </row>
    <row r="5" spans="1:6" ht="14.25">
      <c r="A5" s="3" t="s">
        <v>29</v>
      </c>
      <c r="B5" s="3">
        <v>5</v>
      </c>
      <c r="C5" s="2">
        <f t="shared" si="0"/>
        <v>5.3</v>
      </c>
      <c r="D5" s="96">
        <v>11.68438</v>
      </c>
      <c r="F5" s="3">
        <v>101586</v>
      </c>
    </row>
    <row r="6" spans="1:6" ht="14.25">
      <c r="A6" s="3" t="s">
        <v>30</v>
      </c>
      <c r="B6" s="3">
        <v>6</v>
      </c>
      <c r="C6" s="2">
        <f t="shared" si="0"/>
        <v>4.99</v>
      </c>
      <c r="D6" s="96">
        <v>11.000954000000002</v>
      </c>
      <c r="F6" s="3">
        <v>101581</v>
      </c>
    </row>
    <row r="7" spans="1:6" ht="14.25">
      <c r="A7" s="3" t="s">
        <v>85</v>
      </c>
      <c r="B7" s="3">
        <v>7</v>
      </c>
      <c r="C7" s="2">
        <f t="shared" si="0"/>
        <v>5.25</v>
      </c>
      <c r="D7" s="96">
        <v>11.574150000000001</v>
      </c>
      <c r="F7" s="3">
        <v>114610</v>
      </c>
    </row>
    <row r="8" spans="1:6" ht="14.25">
      <c r="A8" s="3" t="s">
        <v>31</v>
      </c>
      <c r="B8" s="3">
        <v>8</v>
      </c>
      <c r="C8" s="2">
        <f t="shared" si="0"/>
        <v>4.9</v>
      </c>
      <c r="D8" s="96">
        <v>10.80254</v>
      </c>
      <c r="F8" s="3">
        <v>101613</v>
      </c>
    </row>
    <row r="9" spans="1:6" ht="14.25">
      <c r="A9" s="3" t="s">
        <v>83</v>
      </c>
      <c r="B9" s="3">
        <v>9</v>
      </c>
      <c r="C9" s="2">
        <f t="shared" si="0"/>
        <v>5.2</v>
      </c>
      <c r="D9" s="96">
        <v>11.463920000000002</v>
      </c>
      <c r="F9" s="3">
        <v>106509</v>
      </c>
    </row>
    <row r="10" spans="1:6" ht="14.25">
      <c r="A10" s="3" t="s">
        <v>6</v>
      </c>
      <c r="B10" s="3">
        <v>10</v>
      </c>
      <c r="C10" s="2">
        <f t="shared" si="0"/>
        <v>4.9</v>
      </c>
      <c r="D10" s="96">
        <v>10.80254</v>
      </c>
      <c r="F10" s="3">
        <v>101592</v>
      </c>
    </row>
    <row r="11" spans="1:6" ht="14.25">
      <c r="A11" s="3" t="s">
        <v>32</v>
      </c>
      <c r="B11" s="3">
        <v>11</v>
      </c>
      <c r="C11" s="2">
        <f t="shared" si="0"/>
        <v>4.85</v>
      </c>
      <c r="D11" s="96">
        <v>10.692309999999999</v>
      </c>
      <c r="F11" s="3">
        <v>101602</v>
      </c>
    </row>
    <row r="12" spans="1:6" ht="14.25">
      <c r="A12" s="3" t="s">
        <v>81</v>
      </c>
      <c r="B12" s="3">
        <v>12</v>
      </c>
      <c r="C12" s="2">
        <f t="shared" si="0"/>
        <v>4.250204118660981</v>
      </c>
      <c r="D12" s="96">
        <v>9.37</v>
      </c>
      <c r="F12" s="3">
        <v>101671</v>
      </c>
    </row>
    <row r="13" spans="1:6" ht="14.25">
      <c r="A13" s="3" t="s">
        <v>86</v>
      </c>
      <c r="B13" s="3">
        <v>13</v>
      </c>
      <c r="C13" s="2">
        <f t="shared" si="0"/>
        <v>4.250204118660981</v>
      </c>
      <c r="D13" s="96">
        <v>9.37</v>
      </c>
      <c r="F13" s="3">
        <v>101695</v>
      </c>
    </row>
    <row r="14" spans="1:6" ht="14.25">
      <c r="A14" s="3" t="s">
        <v>33</v>
      </c>
      <c r="B14" s="3">
        <v>14</v>
      </c>
      <c r="C14" s="2">
        <f t="shared" si="0"/>
        <v>4.150412773292207</v>
      </c>
      <c r="D14" s="96">
        <v>9.15</v>
      </c>
      <c r="F14" s="3">
        <v>101697</v>
      </c>
    </row>
    <row r="15" spans="1:6" ht="14.25">
      <c r="A15" s="3" t="s">
        <v>34</v>
      </c>
      <c r="B15" s="3">
        <v>15</v>
      </c>
      <c r="C15" s="2">
        <f t="shared" si="0"/>
        <v>4.753696815748889</v>
      </c>
      <c r="D15" s="96">
        <v>10.48</v>
      </c>
      <c r="F15" s="3">
        <v>101677</v>
      </c>
    </row>
    <row r="16" spans="1:6" ht="14.25">
      <c r="A16" s="3" t="s">
        <v>35</v>
      </c>
      <c r="B16" s="3">
        <v>16</v>
      </c>
      <c r="C16" s="2">
        <f t="shared" si="0"/>
        <v>4.653905470380114</v>
      </c>
      <c r="D16" s="96">
        <v>10.26</v>
      </c>
      <c r="F16" s="3">
        <v>101683</v>
      </c>
    </row>
    <row r="17" spans="1:6" ht="14.25">
      <c r="A17" s="3" t="s">
        <v>131</v>
      </c>
      <c r="B17" s="3">
        <v>17</v>
      </c>
      <c r="C17" s="2">
        <f t="shared" si="0"/>
        <v>4.953279506486437</v>
      </c>
      <c r="D17" s="96">
        <v>10.92</v>
      </c>
      <c r="F17" s="3">
        <v>125063</v>
      </c>
    </row>
    <row r="18" spans="1:6" ht="14.25">
      <c r="A18" s="3" t="s">
        <v>76</v>
      </c>
      <c r="B18" s="3">
        <v>18</v>
      </c>
      <c r="C18" s="2">
        <f t="shared" si="0"/>
        <v>4.953279506486437</v>
      </c>
      <c r="D18" s="96">
        <v>10.92</v>
      </c>
      <c r="F18" s="3">
        <v>105089</v>
      </c>
    </row>
    <row r="19" spans="1:6" ht="14.25">
      <c r="A19" s="3" t="s">
        <v>75</v>
      </c>
      <c r="B19" s="3">
        <v>19</v>
      </c>
      <c r="C19" s="2">
        <f t="shared" si="0"/>
        <v>4.753696815748889</v>
      </c>
      <c r="D19" s="96">
        <v>10.48</v>
      </c>
      <c r="F19" s="3">
        <v>104383</v>
      </c>
    </row>
    <row r="20" spans="1:6" ht="14.25">
      <c r="A20" s="3" t="s">
        <v>36</v>
      </c>
      <c r="B20" s="3">
        <v>20</v>
      </c>
      <c r="C20" s="2">
        <f t="shared" si="0"/>
        <v>4.25</v>
      </c>
      <c r="D20" s="96">
        <v>9.36955</v>
      </c>
      <c r="F20" s="3">
        <v>101718</v>
      </c>
    </row>
    <row r="21" spans="1:6" ht="14.25">
      <c r="A21" s="3" t="s">
        <v>37</v>
      </c>
      <c r="B21" s="3">
        <v>21</v>
      </c>
      <c r="C21" s="2">
        <f t="shared" si="0"/>
        <v>4.05</v>
      </c>
      <c r="D21" s="96">
        <v>8.92863</v>
      </c>
      <c r="F21" s="3">
        <v>101702</v>
      </c>
    </row>
    <row r="22" spans="1:6" ht="14.25">
      <c r="A22" s="3" t="s">
        <v>38</v>
      </c>
      <c r="B22" s="3">
        <v>22</v>
      </c>
      <c r="C22" s="2">
        <f t="shared" si="0"/>
        <v>3.1751791708246393</v>
      </c>
      <c r="D22" s="96">
        <v>7</v>
      </c>
      <c r="F22" s="3">
        <v>101704</v>
      </c>
    </row>
    <row r="23" spans="1:6" ht="14.25">
      <c r="A23" s="3" t="s">
        <v>39</v>
      </c>
      <c r="B23" s="3">
        <v>23</v>
      </c>
      <c r="C23" s="2">
        <f t="shared" si="0"/>
        <v>2.9755964800870904</v>
      </c>
      <c r="D23" s="96">
        <v>6.56</v>
      </c>
      <c r="F23" s="3">
        <v>101741</v>
      </c>
    </row>
    <row r="24" spans="1:6" ht="14.25">
      <c r="A24" s="3" t="s">
        <v>87</v>
      </c>
      <c r="B24" s="3">
        <v>24</v>
      </c>
      <c r="C24" s="2">
        <f t="shared" si="0"/>
        <v>3.9916538147509755</v>
      </c>
      <c r="D24" s="96">
        <v>8.8</v>
      </c>
      <c r="F24" s="3">
        <v>101708</v>
      </c>
    </row>
    <row r="25" spans="1:6" ht="14.25">
      <c r="A25" s="3" t="s">
        <v>88</v>
      </c>
      <c r="B25" s="3">
        <v>25</v>
      </c>
      <c r="C25" s="2">
        <f t="shared" si="0"/>
        <v>3.891862469382201</v>
      </c>
      <c r="D25" s="96">
        <v>8.58</v>
      </c>
      <c r="F25" s="3">
        <v>101721</v>
      </c>
    </row>
    <row r="26" spans="1:6" ht="14.25">
      <c r="A26" s="3" t="s">
        <v>89</v>
      </c>
      <c r="B26" s="3">
        <v>26</v>
      </c>
      <c r="C26" s="2">
        <f t="shared" si="0"/>
        <v>2.99</v>
      </c>
      <c r="D26" s="96">
        <v>6.591754000000001</v>
      </c>
      <c r="F26" s="3">
        <v>101714</v>
      </c>
    </row>
    <row r="27" spans="1:6" ht="14.25">
      <c r="A27" s="3" t="s">
        <v>40</v>
      </c>
      <c r="B27" s="3">
        <v>27</v>
      </c>
      <c r="C27" s="2">
        <f t="shared" si="0"/>
        <v>2.989204390819196</v>
      </c>
      <c r="D27" s="96">
        <v>6.59</v>
      </c>
      <c r="F27" s="3">
        <v>101737</v>
      </c>
    </row>
    <row r="28" spans="1:6" ht="14.25">
      <c r="A28" s="3" t="s">
        <v>41</v>
      </c>
      <c r="B28" s="3">
        <v>28</v>
      </c>
      <c r="C28" s="2">
        <f t="shared" si="0"/>
        <v>2.299736913725846</v>
      </c>
      <c r="D28" s="96">
        <v>5.07</v>
      </c>
      <c r="F28" s="3">
        <v>101761</v>
      </c>
    </row>
    <row r="29" spans="1:6" ht="14.25">
      <c r="A29" s="3" t="s">
        <v>90</v>
      </c>
      <c r="B29" s="3">
        <v>29</v>
      </c>
      <c r="C29" s="2">
        <f t="shared" si="0"/>
        <v>6.477365508482264</v>
      </c>
      <c r="D29" s="96">
        <v>14.28</v>
      </c>
      <c r="F29" s="3">
        <v>110427</v>
      </c>
    </row>
    <row r="30" spans="1:6" ht="14.25">
      <c r="A30" s="3" t="s">
        <v>74</v>
      </c>
      <c r="B30" s="3">
        <v>30</v>
      </c>
      <c r="C30" s="2">
        <f t="shared" si="0"/>
        <v>6.477365508482264</v>
      </c>
      <c r="D30" s="96">
        <v>14.28</v>
      </c>
      <c r="F30" s="3">
        <v>101725</v>
      </c>
    </row>
    <row r="31" spans="1:6" ht="14.25">
      <c r="A31" s="3" t="s">
        <v>42</v>
      </c>
      <c r="B31" s="3">
        <v>31</v>
      </c>
      <c r="C31" s="2">
        <f t="shared" si="0"/>
        <v>5.937585049442076</v>
      </c>
      <c r="D31" s="96">
        <v>13.09</v>
      </c>
      <c r="F31" s="3">
        <v>101758</v>
      </c>
    </row>
    <row r="32" spans="1:6" ht="14.25">
      <c r="A32" s="3" t="s">
        <v>43</v>
      </c>
      <c r="B32" s="3">
        <v>32</v>
      </c>
      <c r="C32" s="2">
        <f t="shared" si="0"/>
        <v>2.7125102059330493</v>
      </c>
      <c r="D32" s="96">
        <v>5.98</v>
      </c>
      <c r="F32" s="3">
        <v>101710</v>
      </c>
    </row>
    <row r="33" spans="1:6" ht="14.25">
      <c r="A33" s="3" t="s">
        <v>44</v>
      </c>
      <c r="B33" s="3">
        <v>33</v>
      </c>
      <c r="C33" s="2">
        <f t="shared" si="0"/>
        <v>3.1524993196044635</v>
      </c>
      <c r="D33" s="96">
        <v>6.95</v>
      </c>
      <c r="F33" s="3">
        <v>101907</v>
      </c>
    </row>
    <row r="34" spans="1:6" ht="14.25">
      <c r="A34" s="3" t="s">
        <v>130</v>
      </c>
      <c r="B34" s="3">
        <v>34</v>
      </c>
      <c r="C34" s="2">
        <f t="shared" si="0"/>
        <v>3.2477546947292026</v>
      </c>
      <c r="D34" s="96">
        <v>7.16</v>
      </c>
      <c r="F34" s="3">
        <v>123020</v>
      </c>
    </row>
    <row r="35" spans="1:6" ht="14.25">
      <c r="A35" s="3" t="s">
        <v>45</v>
      </c>
      <c r="B35" s="3">
        <v>35</v>
      </c>
      <c r="C35" s="2">
        <f t="shared" si="0"/>
        <v>2.4494239317790076</v>
      </c>
      <c r="D35" s="96">
        <v>5.4</v>
      </c>
      <c r="E35" s="3" t="s">
        <v>54</v>
      </c>
      <c r="F35" s="3">
        <v>102866</v>
      </c>
    </row>
    <row r="36" spans="1:6" ht="14.25">
      <c r="A36" s="3" t="s">
        <v>46</v>
      </c>
      <c r="B36" s="3">
        <v>36</v>
      </c>
      <c r="C36" s="2">
        <f t="shared" si="0"/>
        <v>2.349632586410233</v>
      </c>
      <c r="D36" s="96">
        <v>5.18</v>
      </c>
      <c r="E36" s="3" t="s">
        <v>54</v>
      </c>
      <c r="F36" s="3">
        <v>102879</v>
      </c>
    </row>
    <row r="37" spans="1:6" ht="14.25">
      <c r="A37" s="3" t="s">
        <v>82</v>
      </c>
      <c r="B37" s="3">
        <v>37</v>
      </c>
      <c r="C37" s="2">
        <f t="shared" si="0"/>
        <v>4.99</v>
      </c>
      <c r="D37" s="96">
        <v>11.000954000000002</v>
      </c>
      <c r="E37" s="3" t="s">
        <v>54</v>
      </c>
      <c r="F37" s="3">
        <v>102906</v>
      </c>
    </row>
    <row r="38" spans="1:6" ht="14.25">
      <c r="A38" s="3" t="s">
        <v>80</v>
      </c>
      <c r="B38" s="3">
        <v>38</v>
      </c>
      <c r="C38" s="2">
        <f t="shared" si="0"/>
        <v>3.352082010342012</v>
      </c>
      <c r="D38" s="96">
        <v>7.39</v>
      </c>
      <c r="F38" s="3">
        <v>101964</v>
      </c>
    </row>
    <row r="39" spans="1:6" ht="14.25">
      <c r="A39" s="3" t="s">
        <v>91</v>
      </c>
      <c r="B39" s="3">
        <v>39</v>
      </c>
      <c r="C39" s="2">
        <f t="shared" si="0"/>
        <v>3.601560373763948</v>
      </c>
      <c r="D39" s="96">
        <v>7.94</v>
      </c>
      <c r="F39" s="3">
        <v>120957</v>
      </c>
    </row>
    <row r="40" spans="1:6" ht="14.25">
      <c r="A40" s="3" t="s">
        <v>92</v>
      </c>
      <c r="B40" s="3">
        <v>40</v>
      </c>
      <c r="C40" s="2">
        <f t="shared" si="0"/>
        <v>3.6</v>
      </c>
      <c r="D40" s="96">
        <v>7.936560000000001</v>
      </c>
      <c r="F40" s="3">
        <v>114511</v>
      </c>
    </row>
    <row r="41" spans="1:6" ht="14.25">
      <c r="A41" s="3" t="s">
        <v>93</v>
      </c>
      <c r="B41" s="3">
        <v>41</v>
      </c>
      <c r="C41" s="2">
        <f t="shared" si="0"/>
        <v>3.6</v>
      </c>
      <c r="D41" s="96">
        <v>7.936560000000001</v>
      </c>
      <c r="F41" s="3">
        <v>114511</v>
      </c>
    </row>
    <row r="42" spans="1:6" ht="14.25">
      <c r="A42" s="3" t="s">
        <v>94</v>
      </c>
      <c r="B42" s="3">
        <v>42</v>
      </c>
      <c r="C42" s="2">
        <f t="shared" si="0"/>
        <v>3.2477546947292026</v>
      </c>
      <c r="D42" s="96">
        <v>7.16</v>
      </c>
      <c r="F42" s="3">
        <v>116727</v>
      </c>
    </row>
    <row r="43" spans="1:6" ht="14.25">
      <c r="A43" s="3" t="s">
        <v>95</v>
      </c>
      <c r="B43" s="3">
        <v>43</v>
      </c>
      <c r="C43" s="2">
        <f t="shared" si="0"/>
        <v>1.9005715322507486</v>
      </c>
      <c r="D43" s="96">
        <v>4.19</v>
      </c>
      <c r="F43" s="3">
        <v>102244</v>
      </c>
    </row>
    <row r="44" spans="1:6" ht="14.25">
      <c r="A44" s="3" t="s">
        <v>96</v>
      </c>
      <c r="B44" s="3">
        <v>44</v>
      </c>
      <c r="C44" s="2">
        <f t="shared" si="0"/>
        <v>3.488161117663068</v>
      </c>
      <c r="D44" s="96">
        <v>7.69</v>
      </c>
      <c r="F44" s="3">
        <v>102204</v>
      </c>
    </row>
    <row r="45" spans="1:6" ht="14.25">
      <c r="A45" s="3" t="s">
        <v>97</v>
      </c>
      <c r="B45" s="3">
        <v>45</v>
      </c>
      <c r="C45" s="2">
        <f t="shared" si="0"/>
        <v>2.989204390819196</v>
      </c>
      <c r="D45" s="96">
        <v>6.59</v>
      </c>
      <c r="F45" s="3">
        <v>103178</v>
      </c>
    </row>
    <row r="46" spans="1:6" ht="14.25">
      <c r="A46" s="3" t="s">
        <v>98</v>
      </c>
      <c r="B46" s="3">
        <v>46</v>
      </c>
      <c r="C46" s="2">
        <f t="shared" si="0"/>
        <v>3.147963349360428</v>
      </c>
      <c r="D46" s="96">
        <v>6.94</v>
      </c>
      <c r="F46" s="3">
        <v>118077</v>
      </c>
    </row>
    <row r="47" spans="1:6" ht="14.25">
      <c r="A47" s="3" t="s">
        <v>99</v>
      </c>
      <c r="B47" s="3">
        <v>47</v>
      </c>
      <c r="C47" s="2">
        <f t="shared" si="0"/>
        <v>4.4588587498866</v>
      </c>
      <c r="D47" s="96">
        <v>9.83</v>
      </c>
      <c r="F47" s="3">
        <v>105476</v>
      </c>
    </row>
    <row r="48" spans="1:6" ht="14.25">
      <c r="A48" s="3" t="s">
        <v>100</v>
      </c>
      <c r="B48" s="3">
        <v>48</v>
      </c>
      <c r="C48" s="2">
        <f t="shared" si="0"/>
        <v>8.110314796334935</v>
      </c>
      <c r="D48" s="96">
        <v>17.88</v>
      </c>
      <c r="F48" s="3">
        <v>115344</v>
      </c>
    </row>
    <row r="49" spans="1:6" ht="14.25">
      <c r="A49" s="3" t="s">
        <v>47</v>
      </c>
      <c r="B49" s="3">
        <v>49</v>
      </c>
      <c r="C49" s="2">
        <f t="shared" si="0"/>
        <v>4.985031298194683</v>
      </c>
      <c r="D49" s="96">
        <v>10.99</v>
      </c>
      <c r="F49" s="3">
        <v>102185</v>
      </c>
    </row>
    <row r="50" spans="1:6" ht="14.25">
      <c r="A50" s="3" t="s">
        <v>48</v>
      </c>
      <c r="B50" s="3">
        <v>50</v>
      </c>
      <c r="C50" s="2">
        <f t="shared" si="0"/>
        <v>4.898847863558015</v>
      </c>
      <c r="D50" s="96">
        <v>10.8</v>
      </c>
      <c r="F50" s="3">
        <v>102233</v>
      </c>
    </row>
    <row r="51" spans="1:6" ht="14.25">
      <c r="A51" s="3" t="s">
        <v>49</v>
      </c>
      <c r="B51" s="3">
        <v>51</v>
      </c>
      <c r="C51" s="2">
        <f t="shared" si="0"/>
        <v>5.96</v>
      </c>
      <c r="D51" s="96">
        <v>13.139416</v>
      </c>
      <c r="F51" s="3">
        <v>102188</v>
      </c>
    </row>
    <row r="52" spans="1:6" ht="14.25">
      <c r="A52" s="3" t="s">
        <v>50</v>
      </c>
      <c r="B52" s="3">
        <v>52</v>
      </c>
      <c r="C52" s="2">
        <f t="shared" si="0"/>
        <v>5.96</v>
      </c>
      <c r="D52" s="96">
        <v>13.139416</v>
      </c>
      <c r="F52" s="3">
        <v>102213</v>
      </c>
    </row>
    <row r="53" spans="1:6" ht="14.25">
      <c r="A53" s="3" t="s">
        <v>101</v>
      </c>
      <c r="B53" s="3">
        <v>53</v>
      </c>
      <c r="C53" s="2">
        <f t="shared" si="0"/>
        <v>4.49</v>
      </c>
      <c r="D53" s="96">
        <v>9.898654</v>
      </c>
      <c r="E53" s="3" t="s">
        <v>54</v>
      </c>
      <c r="F53" s="3">
        <v>103060</v>
      </c>
    </row>
    <row r="54" spans="1:6" ht="14.25">
      <c r="A54" s="3" t="s">
        <v>102</v>
      </c>
      <c r="B54" s="3">
        <v>54</v>
      </c>
      <c r="C54" s="2">
        <f t="shared" si="0"/>
        <v>1.9912909371314522</v>
      </c>
      <c r="D54" s="96">
        <v>4.39</v>
      </c>
      <c r="F54" s="3">
        <v>102203</v>
      </c>
    </row>
    <row r="55" spans="1:6" ht="14.25">
      <c r="A55" s="3" t="s">
        <v>103</v>
      </c>
      <c r="B55" s="3">
        <v>55</v>
      </c>
      <c r="C55" s="2">
        <f t="shared" si="0"/>
        <v>1.1884242039372221</v>
      </c>
      <c r="D55" s="96">
        <v>2.62</v>
      </c>
      <c r="F55" s="3">
        <v>102243</v>
      </c>
    </row>
    <row r="56" spans="1:6" ht="14.25">
      <c r="A56" s="3" t="s">
        <v>104</v>
      </c>
      <c r="B56" s="3">
        <v>56</v>
      </c>
      <c r="C56" s="2">
        <f t="shared" si="0"/>
        <v>0.75</v>
      </c>
      <c r="D56" s="96">
        <v>1.65345</v>
      </c>
      <c r="F56" s="3">
        <v>103204</v>
      </c>
    </row>
    <row r="57" spans="1:6" ht="14.25">
      <c r="A57" s="3" t="s">
        <v>105</v>
      </c>
      <c r="B57" s="3">
        <v>57</v>
      </c>
      <c r="C57" s="2">
        <f t="shared" si="0"/>
        <v>0.99</v>
      </c>
      <c r="D57" s="96">
        <v>2.182554</v>
      </c>
      <c r="F57" s="3">
        <v>105850</v>
      </c>
    </row>
    <row r="58" spans="1:6" ht="14.25">
      <c r="A58" s="3" t="s">
        <v>51</v>
      </c>
      <c r="B58" s="3">
        <v>58</v>
      </c>
      <c r="C58" s="2">
        <f t="shared" si="0"/>
        <v>6.976322235326136</v>
      </c>
      <c r="D58" s="96">
        <v>15.38</v>
      </c>
      <c r="F58" s="3">
        <v>101872</v>
      </c>
    </row>
    <row r="59" spans="1:6" ht="14.25">
      <c r="A59" s="3" t="s">
        <v>52</v>
      </c>
      <c r="B59" s="3">
        <v>59</v>
      </c>
      <c r="C59" s="2">
        <f t="shared" si="0"/>
        <v>3.9916538147509755</v>
      </c>
      <c r="D59" s="96">
        <v>8.8</v>
      </c>
      <c r="F59" s="3">
        <v>102240</v>
      </c>
    </row>
    <row r="60" spans="1:6" ht="14.25">
      <c r="A60" s="3" t="s">
        <v>106</v>
      </c>
      <c r="B60" s="3">
        <v>60</v>
      </c>
      <c r="C60" s="2">
        <f t="shared" si="0"/>
        <v>5.298013245033112</v>
      </c>
      <c r="D60" s="96">
        <v>11.68</v>
      </c>
      <c r="F60" s="3">
        <v>105117</v>
      </c>
    </row>
    <row r="61" spans="1:6" ht="14.25">
      <c r="A61" s="3" t="s">
        <v>107</v>
      </c>
      <c r="B61" s="3">
        <v>61</v>
      </c>
      <c r="C61" s="2">
        <f t="shared" si="0"/>
        <v>5.987480722126462</v>
      </c>
      <c r="D61" s="96">
        <v>13.2</v>
      </c>
      <c r="F61" s="3">
        <v>101776</v>
      </c>
    </row>
    <row r="62" spans="1:6" ht="14.25">
      <c r="A62" s="3" t="s">
        <v>53</v>
      </c>
      <c r="B62" s="3">
        <v>62</v>
      </c>
      <c r="C62" s="2">
        <f t="shared" si="0"/>
        <v>5.89</v>
      </c>
      <c r="D62" s="96">
        <v>12.985094</v>
      </c>
      <c r="F62" s="3">
        <v>101770</v>
      </c>
    </row>
    <row r="63" spans="1:6" ht="14.25">
      <c r="A63" s="3" t="s">
        <v>108</v>
      </c>
      <c r="B63" s="3">
        <v>63</v>
      </c>
      <c r="C63" s="2">
        <f t="shared" si="0"/>
        <v>5.987480722126462</v>
      </c>
      <c r="D63" s="96">
        <v>13.2</v>
      </c>
      <c r="F63" s="3">
        <v>120324</v>
      </c>
    </row>
    <row r="64" spans="1:6" ht="14.25">
      <c r="A64" s="3" t="s">
        <v>109</v>
      </c>
      <c r="B64" s="3">
        <v>64</v>
      </c>
      <c r="C64" s="2">
        <f t="shared" si="0"/>
        <v>5.987480722126462</v>
      </c>
      <c r="D64" s="96">
        <v>13.2</v>
      </c>
      <c r="F64" s="3">
        <v>114848</v>
      </c>
    </row>
    <row r="65" spans="1:6" ht="14.25">
      <c r="A65" s="3" t="s">
        <v>110</v>
      </c>
      <c r="B65" s="3">
        <v>65</v>
      </c>
      <c r="C65" s="2">
        <f t="shared" si="0"/>
        <v>1.7508845141975866</v>
      </c>
      <c r="D65" s="96">
        <v>3.86</v>
      </c>
      <c r="E65" s="3" t="s">
        <v>54</v>
      </c>
      <c r="F65" s="3">
        <v>102926</v>
      </c>
    </row>
    <row r="66" spans="1:6" ht="14.25">
      <c r="A66" s="3" t="s">
        <v>111</v>
      </c>
      <c r="B66" s="3">
        <v>66</v>
      </c>
      <c r="C66" s="2">
        <f t="shared" si="0"/>
        <v>2.948380658622879</v>
      </c>
      <c r="D66" s="96">
        <v>6.5</v>
      </c>
      <c r="F66" s="3">
        <v>116692</v>
      </c>
    </row>
    <row r="67" spans="1:6" ht="14.25">
      <c r="A67" s="3" t="s">
        <v>112</v>
      </c>
      <c r="B67" s="3">
        <v>67</v>
      </c>
      <c r="C67" s="2">
        <f t="shared" si="0"/>
        <v>2.1092261634763676</v>
      </c>
      <c r="D67" s="96">
        <v>4.65</v>
      </c>
      <c r="F67" s="3">
        <v>120916</v>
      </c>
    </row>
    <row r="68" spans="1:6" ht="14.25">
      <c r="A68" s="3" t="s">
        <v>113</v>
      </c>
      <c r="B68" s="3">
        <v>68</v>
      </c>
      <c r="C68" s="2">
        <f t="shared" si="0"/>
        <v>5.261725483080831</v>
      </c>
      <c r="D68" s="96">
        <v>11.6</v>
      </c>
      <c r="F68" s="3">
        <v>100384</v>
      </c>
    </row>
    <row r="69" spans="1:6" ht="14.25">
      <c r="A69" s="3" t="s">
        <v>114</v>
      </c>
      <c r="B69" s="3">
        <v>69</v>
      </c>
      <c r="C69" s="2">
        <f aca="true" t="shared" si="1" ref="C69:C99">D69/2.2046</f>
        <v>4.998639208926789</v>
      </c>
      <c r="D69" s="96">
        <v>11.02</v>
      </c>
      <c r="F69" s="3">
        <v>100383</v>
      </c>
    </row>
    <row r="70" spans="1:6" ht="14.25">
      <c r="A70" s="3" t="s">
        <v>115</v>
      </c>
      <c r="B70" s="3">
        <v>70</v>
      </c>
      <c r="C70" s="2">
        <f t="shared" si="1"/>
        <v>4.263812029393087</v>
      </c>
      <c r="D70" s="96">
        <v>9.4</v>
      </c>
      <c r="F70" s="3">
        <v>100388</v>
      </c>
    </row>
    <row r="71" spans="1:6" ht="14.25">
      <c r="A71" s="3" t="s">
        <v>116</v>
      </c>
      <c r="B71" s="3">
        <v>71</v>
      </c>
      <c r="C71" s="2">
        <f t="shared" si="1"/>
        <v>4.889775923069944</v>
      </c>
      <c r="D71" s="96">
        <v>10.78</v>
      </c>
      <c r="F71" s="3">
        <v>100339</v>
      </c>
    </row>
    <row r="72" spans="1:6" ht="14.25">
      <c r="A72" s="3" t="s">
        <v>117</v>
      </c>
      <c r="B72" s="3">
        <v>72</v>
      </c>
      <c r="C72" s="2">
        <f t="shared" si="1"/>
        <v>5.171006078200127</v>
      </c>
      <c r="D72" s="96">
        <v>11.4</v>
      </c>
      <c r="F72" s="3">
        <v>100387</v>
      </c>
    </row>
    <row r="73" spans="1:6" ht="14.25">
      <c r="A73" s="3" t="s">
        <v>118</v>
      </c>
      <c r="B73" s="3">
        <v>73</v>
      </c>
      <c r="C73" s="2">
        <f t="shared" si="1"/>
        <v>4.653905470380114</v>
      </c>
      <c r="D73" s="96">
        <v>10.26</v>
      </c>
      <c r="F73" s="3">
        <v>100386</v>
      </c>
    </row>
    <row r="74" spans="1:6" ht="14.25">
      <c r="A74" s="3" t="s">
        <v>119</v>
      </c>
      <c r="B74" s="3">
        <v>74</v>
      </c>
      <c r="C74" s="2">
        <f t="shared" si="1"/>
        <v>4.545042184523269</v>
      </c>
      <c r="D74" s="96">
        <v>10.02</v>
      </c>
      <c r="F74" s="3">
        <v>100382</v>
      </c>
    </row>
    <row r="75" spans="1:6" ht="14.25">
      <c r="A75" s="3" t="s">
        <v>120</v>
      </c>
      <c r="B75" s="3">
        <v>75</v>
      </c>
      <c r="C75" s="2">
        <f t="shared" si="1"/>
        <v>4.613081738183797</v>
      </c>
      <c r="D75" s="96">
        <v>10.17</v>
      </c>
      <c r="F75" s="3">
        <v>100333</v>
      </c>
    </row>
    <row r="76" spans="1:6" ht="14.25">
      <c r="A76" s="3" t="s">
        <v>121</v>
      </c>
      <c r="B76" s="3">
        <v>76</v>
      </c>
      <c r="C76" s="2">
        <f t="shared" si="1"/>
        <v>4.440714868910459</v>
      </c>
      <c r="D76" s="96">
        <v>9.79</v>
      </c>
      <c r="F76" s="3">
        <v>101491</v>
      </c>
    </row>
    <row r="77" spans="1:6" ht="14.25">
      <c r="A77" s="3" t="s">
        <v>122</v>
      </c>
      <c r="B77" s="3">
        <v>77</v>
      </c>
      <c r="C77" s="2">
        <f t="shared" si="1"/>
        <v>4.708337113308537</v>
      </c>
      <c r="D77" s="96">
        <v>10.38</v>
      </c>
      <c r="F77" s="3">
        <v>101510</v>
      </c>
    </row>
    <row r="78" spans="1:6" ht="14.25">
      <c r="A78" s="3" t="s">
        <v>123</v>
      </c>
      <c r="B78" s="3">
        <v>78</v>
      </c>
      <c r="C78" s="2">
        <f t="shared" si="1"/>
        <v>4.653905470380114</v>
      </c>
      <c r="D78" s="96">
        <v>10.26</v>
      </c>
      <c r="F78" s="3">
        <v>100390</v>
      </c>
    </row>
    <row r="79" spans="1:6" ht="14.25">
      <c r="A79" s="3" t="s">
        <v>124</v>
      </c>
      <c r="B79" s="3">
        <v>79</v>
      </c>
      <c r="C79" s="2">
        <f t="shared" si="1"/>
        <v>4.699265172820466</v>
      </c>
      <c r="D79" s="96">
        <v>10.36</v>
      </c>
      <c r="F79" s="3">
        <v>101506</v>
      </c>
    </row>
    <row r="80" spans="1:6" ht="14.25">
      <c r="A80" s="3" t="s">
        <v>125</v>
      </c>
      <c r="B80" s="3">
        <v>80</v>
      </c>
      <c r="C80" s="2">
        <f t="shared" si="1"/>
        <v>5.180078018688197</v>
      </c>
      <c r="D80" s="96">
        <v>11.42</v>
      </c>
      <c r="F80" s="3">
        <v>100341</v>
      </c>
    </row>
    <row r="81" spans="1:6" ht="14.25">
      <c r="A81" s="3" t="s">
        <v>126</v>
      </c>
      <c r="B81" s="3">
        <v>81</v>
      </c>
      <c r="C81" s="2">
        <f t="shared" si="1"/>
        <v>4.068765308899573</v>
      </c>
      <c r="D81" s="96">
        <v>8.97</v>
      </c>
      <c r="F81" s="3">
        <v>100389</v>
      </c>
    </row>
    <row r="82" spans="1:6" ht="14.25">
      <c r="A82" s="3" t="s">
        <v>127</v>
      </c>
      <c r="B82" s="3">
        <v>82</v>
      </c>
      <c r="C82" s="2">
        <f t="shared" si="1"/>
        <v>2.989204390819196</v>
      </c>
      <c r="D82" s="96">
        <v>6.59</v>
      </c>
      <c r="F82" s="3">
        <v>120913</v>
      </c>
    </row>
    <row r="83" spans="1:6" ht="14.25">
      <c r="A83" s="3" t="s">
        <v>55</v>
      </c>
      <c r="B83" s="3">
        <v>83</v>
      </c>
      <c r="C83" s="2">
        <f t="shared" si="1"/>
        <v>2.0865463122561914</v>
      </c>
      <c r="D83" s="96">
        <v>4.6</v>
      </c>
      <c r="F83" s="3">
        <v>101851</v>
      </c>
    </row>
    <row r="84" spans="1:6" ht="14.25">
      <c r="A84" s="3" t="s">
        <v>56</v>
      </c>
      <c r="B84" s="3">
        <v>84</v>
      </c>
      <c r="C84" s="2">
        <f t="shared" si="1"/>
        <v>2.2679851220175995</v>
      </c>
      <c r="D84" s="96">
        <v>5</v>
      </c>
      <c r="F84" s="3">
        <v>101805</v>
      </c>
    </row>
    <row r="85" spans="1:6" ht="14.25">
      <c r="A85" s="3" t="s">
        <v>7</v>
      </c>
      <c r="B85" s="3">
        <v>85</v>
      </c>
      <c r="C85" s="2">
        <f t="shared" si="1"/>
        <v>2.0411866098158393</v>
      </c>
      <c r="D85" s="96">
        <v>4.5</v>
      </c>
      <c r="F85" s="3">
        <v>101811</v>
      </c>
    </row>
    <row r="86" spans="1:6" ht="14.25">
      <c r="A86" s="3" t="s">
        <v>128</v>
      </c>
      <c r="B86" s="3">
        <v>86</v>
      </c>
      <c r="C86" s="2">
        <f t="shared" si="1"/>
        <v>2.5900390093440984</v>
      </c>
      <c r="D86" s="96">
        <v>5.71</v>
      </c>
      <c r="F86" s="3">
        <v>112740</v>
      </c>
    </row>
    <row r="87" spans="1:6" ht="14.25">
      <c r="A87" s="3" t="s">
        <v>57</v>
      </c>
      <c r="B87" s="3">
        <v>87</v>
      </c>
      <c r="C87" s="2">
        <f t="shared" si="1"/>
        <v>4.99</v>
      </c>
      <c r="D87" s="96">
        <v>11.000954000000002</v>
      </c>
      <c r="F87" s="3">
        <v>101925</v>
      </c>
    </row>
    <row r="88" spans="1:6" ht="14.25">
      <c r="A88" s="3" t="s">
        <v>58</v>
      </c>
      <c r="B88" s="3">
        <v>88</v>
      </c>
      <c r="C88" s="2">
        <f t="shared" si="1"/>
        <v>4.5</v>
      </c>
      <c r="D88" s="96">
        <v>9.9207</v>
      </c>
      <c r="F88" s="3">
        <v>101958</v>
      </c>
    </row>
    <row r="89" spans="1:6" ht="14.25">
      <c r="A89" s="3" t="s">
        <v>59</v>
      </c>
      <c r="B89" s="3">
        <v>89</v>
      </c>
      <c r="C89" s="2">
        <f t="shared" si="1"/>
        <v>4.4</v>
      </c>
      <c r="D89" s="96">
        <v>9.70024</v>
      </c>
      <c r="F89" s="3">
        <v>101917</v>
      </c>
    </row>
    <row r="90" spans="1:6" ht="14.25">
      <c r="A90" s="3" t="s">
        <v>79</v>
      </c>
      <c r="B90" s="3">
        <v>90</v>
      </c>
      <c r="C90" s="2">
        <f t="shared" si="1"/>
        <v>7.026217908010524</v>
      </c>
      <c r="D90" s="96">
        <v>15.49</v>
      </c>
      <c r="F90" s="3">
        <v>102229</v>
      </c>
    </row>
    <row r="91" spans="1:6" ht="14.25">
      <c r="A91" s="3" t="s">
        <v>77</v>
      </c>
      <c r="B91" s="3">
        <v>91</v>
      </c>
      <c r="C91" s="2">
        <f t="shared" si="1"/>
        <v>3.497233058151138</v>
      </c>
      <c r="D91" s="96">
        <v>7.71</v>
      </c>
      <c r="F91" s="3">
        <v>105118</v>
      </c>
    </row>
    <row r="92" spans="1:6" ht="14.25">
      <c r="A92" s="3" t="s">
        <v>60</v>
      </c>
      <c r="B92" s="3">
        <v>92</v>
      </c>
      <c r="C92" s="2">
        <f t="shared" si="1"/>
        <v>5.987480722126462</v>
      </c>
      <c r="D92" s="96">
        <v>13.2</v>
      </c>
      <c r="F92" s="3">
        <v>102000</v>
      </c>
    </row>
    <row r="93" spans="1:6" ht="14.25">
      <c r="A93" s="3" t="s">
        <v>78</v>
      </c>
      <c r="B93" s="3">
        <v>93</v>
      </c>
      <c r="C93" s="2" t="s">
        <v>129</v>
      </c>
      <c r="D93" s="96" t="s">
        <v>129</v>
      </c>
      <c r="F93" s="3">
        <v>101950</v>
      </c>
    </row>
    <row r="94" spans="1:6" ht="14.25">
      <c r="A94" s="3" t="s">
        <v>61</v>
      </c>
      <c r="B94" s="3">
        <v>94</v>
      </c>
      <c r="C94" s="2">
        <f t="shared" si="1"/>
        <v>5.4975959357706605</v>
      </c>
      <c r="D94" s="96">
        <v>12.12</v>
      </c>
      <c r="F94" s="3">
        <v>101986</v>
      </c>
    </row>
    <row r="95" spans="1:6" ht="14.25">
      <c r="A95" s="3" t="s">
        <v>62</v>
      </c>
      <c r="B95" s="3">
        <v>95</v>
      </c>
      <c r="C95" s="2" t="s">
        <v>129</v>
      </c>
      <c r="D95" s="96" t="s">
        <v>129</v>
      </c>
      <c r="E95" s="3" t="s">
        <v>54</v>
      </c>
      <c r="F95" s="3">
        <v>101976</v>
      </c>
    </row>
    <row r="96" spans="1:6" ht="14.25">
      <c r="A96" s="3" t="s">
        <v>63</v>
      </c>
      <c r="B96" s="3">
        <v>96</v>
      </c>
      <c r="C96" s="2" t="s">
        <v>129</v>
      </c>
      <c r="D96" s="96" t="s">
        <v>129</v>
      </c>
      <c r="E96" s="3" t="s">
        <v>54</v>
      </c>
      <c r="F96" s="3">
        <v>101989</v>
      </c>
    </row>
    <row r="97" spans="1:6" ht="14.25">
      <c r="A97" s="3" t="s">
        <v>64</v>
      </c>
      <c r="B97" s="3">
        <v>97</v>
      </c>
      <c r="C97" s="2" t="s">
        <v>129</v>
      </c>
      <c r="D97" s="96" t="s">
        <v>129</v>
      </c>
      <c r="E97" s="3" t="s">
        <v>54</v>
      </c>
      <c r="F97" s="3">
        <v>102003</v>
      </c>
    </row>
    <row r="98" spans="1:6" ht="14.25">
      <c r="A98" s="3" t="s">
        <v>65</v>
      </c>
      <c r="B98" s="3">
        <v>98</v>
      </c>
      <c r="C98" s="2">
        <f t="shared" si="1"/>
        <v>8.491336296833891</v>
      </c>
      <c r="D98" s="96">
        <v>18.72</v>
      </c>
      <c r="F98" s="3">
        <v>105822</v>
      </c>
    </row>
    <row r="99" spans="1:6" ht="14.25">
      <c r="A99" s="3" t="s">
        <v>66</v>
      </c>
      <c r="B99" s="3">
        <v>99</v>
      </c>
      <c r="C99" s="2">
        <f t="shared" si="1"/>
        <v>4.753696815748889</v>
      </c>
      <c r="D99" s="96">
        <v>10.48</v>
      </c>
      <c r="F99" s="3">
        <v>101920</v>
      </c>
    </row>
    <row r="102" ht="15">
      <c r="B102" s="3">
        <v>100</v>
      </c>
    </row>
    <row r="103" ht="15">
      <c r="B103" s="3">
        <v>101</v>
      </c>
    </row>
    <row r="104" ht="15">
      <c r="B104" s="3">
        <v>102</v>
      </c>
    </row>
    <row r="105" ht="15">
      <c r="B105" s="3">
        <v>103</v>
      </c>
    </row>
    <row r="106" ht="15">
      <c r="B106" s="3">
        <v>104</v>
      </c>
    </row>
    <row r="107" ht="15">
      <c r="B107" s="3">
        <v>105</v>
      </c>
    </row>
    <row r="108" ht="15">
      <c r="B108" s="3">
        <v>106</v>
      </c>
    </row>
    <row r="109" ht="15">
      <c r="B109" s="3">
        <v>107</v>
      </c>
    </row>
    <row r="110" ht="15">
      <c r="B110" s="3">
        <v>108</v>
      </c>
    </row>
    <row r="111" ht="15">
      <c r="B111" s="3">
        <v>109</v>
      </c>
    </row>
    <row r="112" ht="15">
      <c r="B112" s="3">
        <v>110</v>
      </c>
    </row>
    <row r="113" ht="15">
      <c r="B113" s="3">
        <v>111</v>
      </c>
    </row>
    <row r="114" ht="15">
      <c r="B114" s="3">
        <v>112</v>
      </c>
    </row>
    <row r="115" ht="15">
      <c r="B115" s="3">
        <v>113</v>
      </c>
    </row>
    <row r="116" ht="15">
      <c r="B116" s="3">
        <v>114</v>
      </c>
    </row>
    <row r="117" ht="15">
      <c r="B117" s="3">
        <v>115</v>
      </c>
    </row>
    <row r="118" ht="15">
      <c r="B118" s="3">
        <v>116</v>
      </c>
    </row>
    <row r="119" ht="15">
      <c r="B119" s="3">
        <v>117</v>
      </c>
    </row>
    <row r="120" ht="15">
      <c r="B120" s="3">
        <v>118</v>
      </c>
    </row>
    <row r="121" ht="15">
      <c r="B121" s="3">
        <v>119</v>
      </c>
    </row>
    <row r="122" ht="15">
      <c r="B122" s="3">
        <v>120</v>
      </c>
    </row>
    <row r="123" ht="15">
      <c r="B123" s="3">
        <v>121</v>
      </c>
    </row>
    <row r="124" ht="15">
      <c r="B124" s="3">
        <v>122</v>
      </c>
    </row>
    <row r="125" ht="15">
      <c r="B125" s="3">
        <v>123</v>
      </c>
    </row>
    <row r="126" ht="15">
      <c r="B126" s="3">
        <v>124</v>
      </c>
    </row>
    <row r="127" ht="15">
      <c r="B127" s="3">
        <v>125</v>
      </c>
    </row>
    <row r="128" ht="15">
      <c r="B128" s="3">
        <v>126</v>
      </c>
    </row>
    <row r="129" ht="15">
      <c r="B129" s="3">
        <v>127</v>
      </c>
    </row>
    <row r="130" ht="15">
      <c r="B130" s="3">
        <v>128</v>
      </c>
    </row>
    <row r="131" ht="15">
      <c r="B131" s="3">
        <v>129</v>
      </c>
    </row>
    <row r="132" ht="15">
      <c r="B132" s="3">
        <v>130</v>
      </c>
    </row>
    <row r="133" ht="15">
      <c r="B133" s="3">
        <v>131</v>
      </c>
    </row>
    <row r="134" ht="15">
      <c r="B134" s="3">
        <v>132</v>
      </c>
    </row>
    <row r="135" ht="15">
      <c r="B135" s="3">
        <v>133</v>
      </c>
    </row>
    <row r="136" ht="15">
      <c r="B136" s="3">
        <v>134</v>
      </c>
    </row>
    <row r="137" ht="15">
      <c r="B137" s="3">
        <v>135</v>
      </c>
    </row>
    <row r="138" ht="15">
      <c r="B138" s="3">
        <v>136</v>
      </c>
    </row>
    <row r="139" ht="15">
      <c r="B139" s="3">
        <v>137</v>
      </c>
    </row>
    <row r="140" ht="15">
      <c r="B140" s="3">
        <v>138</v>
      </c>
    </row>
    <row r="141" ht="15">
      <c r="B141" s="3">
        <v>139</v>
      </c>
    </row>
    <row r="142" ht="15">
      <c r="B142" s="3">
        <v>140</v>
      </c>
    </row>
    <row r="143" ht="15">
      <c r="B143" s="3">
        <v>141</v>
      </c>
    </row>
    <row r="144" ht="15">
      <c r="B144" s="3">
        <v>142</v>
      </c>
    </row>
    <row r="145" ht="15">
      <c r="B145" s="3">
        <v>143</v>
      </c>
    </row>
    <row r="146" ht="15">
      <c r="B146" s="3">
        <v>144</v>
      </c>
    </row>
    <row r="147" ht="15">
      <c r="B147" s="3">
        <v>145</v>
      </c>
    </row>
    <row r="148" ht="15">
      <c r="B148" s="3">
        <v>146</v>
      </c>
    </row>
    <row r="149" ht="15">
      <c r="B149" s="3">
        <v>147</v>
      </c>
    </row>
    <row r="150" ht="15">
      <c r="B150" s="3">
        <v>148</v>
      </c>
    </row>
    <row r="151" ht="15">
      <c r="B151" s="3">
        <v>149</v>
      </c>
    </row>
    <row r="152" ht="15">
      <c r="B152" s="3">
        <v>150</v>
      </c>
    </row>
    <row r="153" ht="15">
      <c r="B153" s="3">
        <v>151</v>
      </c>
    </row>
    <row r="154" ht="15">
      <c r="B154" s="3">
        <v>152</v>
      </c>
    </row>
    <row r="155" ht="15">
      <c r="B155" s="3">
        <v>153</v>
      </c>
    </row>
    <row r="156" ht="15">
      <c r="B156" s="3">
        <v>154</v>
      </c>
    </row>
    <row r="157" ht="15">
      <c r="B157" s="3">
        <v>155</v>
      </c>
    </row>
    <row r="158" ht="15">
      <c r="B158" s="3">
        <v>156</v>
      </c>
    </row>
    <row r="159" ht="15">
      <c r="B159" s="3">
        <v>157</v>
      </c>
    </row>
    <row r="160" ht="15">
      <c r="B160" s="3">
        <v>158</v>
      </c>
    </row>
    <row r="161" ht="15">
      <c r="B161" s="3">
        <v>159</v>
      </c>
    </row>
    <row r="162" ht="15">
      <c r="B162" s="3">
        <v>160</v>
      </c>
    </row>
    <row r="163" ht="15">
      <c r="B163" s="3">
        <v>161</v>
      </c>
    </row>
    <row r="164" ht="15">
      <c r="B164" s="3">
        <v>162</v>
      </c>
    </row>
    <row r="165" ht="15">
      <c r="B165" s="3">
        <v>163</v>
      </c>
    </row>
    <row r="166" ht="15">
      <c r="B166" s="3">
        <v>164</v>
      </c>
    </row>
    <row r="167" ht="15">
      <c r="B167" s="3">
        <v>165</v>
      </c>
    </row>
    <row r="168" ht="15">
      <c r="B168" s="3">
        <v>166</v>
      </c>
    </row>
    <row r="169" ht="15">
      <c r="B169" s="3">
        <v>167</v>
      </c>
    </row>
    <row r="170" ht="15">
      <c r="B170" s="3">
        <v>168</v>
      </c>
    </row>
    <row r="171" ht="15">
      <c r="B171" s="3">
        <v>169</v>
      </c>
    </row>
    <row r="172" ht="15">
      <c r="B172" s="3">
        <v>170</v>
      </c>
    </row>
    <row r="173" ht="15">
      <c r="B173" s="3">
        <v>171</v>
      </c>
    </row>
    <row r="174" ht="15">
      <c r="B174" s="3">
        <v>172</v>
      </c>
    </row>
    <row r="175" ht="15">
      <c r="B175" s="3">
        <v>173</v>
      </c>
    </row>
    <row r="176" ht="15">
      <c r="B176" s="3">
        <v>174</v>
      </c>
    </row>
    <row r="177" ht="15">
      <c r="B177" s="3">
        <v>175</v>
      </c>
    </row>
    <row r="178" ht="15">
      <c r="B178" s="3">
        <v>176</v>
      </c>
    </row>
    <row r="179" ht="15">
      <c r="B179" s="3">
        <v>177</v>
      </c>
    </row>
    <row r="180" ht="15">
      <c r="B180" s="3">
        <v>178</v>
      </c>
    </row>
    <row r="181" ht="15">
      <c r="B181" s="3">
        <v>179</v>
      </c>
    </row>
    <row r="182" ht="15">
      <c r="B182" s="3">
        <v>180</v>
      </c>
    </row>
    <row r="183" ht="15">
      <c r="B183" s="3">
        <v>181</v>
      </c>
    </row>
    <row r="184" ht="15">
      <c r="B184" s="3">
        <v>182</v>
      </c>
    </row>
    <row r="185" ht="15">
      <c r="B185" s="3">
        <v>183</v>
      </c>
    </row>
    <row r="186" ht="15">
      <c r="B186" s="3">
        <v>184</v>
      </c>
    </row>
    <row r="187" ht="15">
      <c r="B187" s="3">
        <v>185</v>
      </c>
    </row>
    <row r="188" ht="15">
      <c r="B188" s="3">
        <v>186</v>
      </c>
    </row>
    <row r="189" ht="15">
      <c r="B189" s="3">
        <v>187</v>
      </c>
    </row>
    <row r="190" ht="15">
      <c r="B190" s="3">
        <v>188</v>
      </c>
    </row>
    <row r="191" ht="15">
      <c r="B191" s="3">
        <v>189</v>
      </c>
    </row>
    <row r="192" ht="15">
      <c r="B192" s="3">
        <v>190</v>
      </c>
    </row>
    <row r="193" ht="15">
      <c r="B193" s="3">
        <v>191</v>
      </c>
    </row>
    <row r="194" ht="15">
      <c r="B194" s="3">
        <v>192</v>
      </c>
    </row>
    <row r="195" ht="15">
      <c r="B195" s="3">
        <v>193</v>
      </c>
    </row>
    <row r="196" ht="15">
      <c r="B196" s="3">
        <v>194</v>
      </c>
    </row>
    <row r="197" ht="15">
      <c r="B197" s="3">
        <v>195</v>
      </c>
    </row>
    <row r="198" ht="15">
      <c r="B198" s="3">
        <v>196</v>
      </c>
    </row>
    <row r="199" ht="15">
      <c r="B199" s="3">
        <v>197</v>
      </c>
    </row>
    <row r="200" ht="15">
      <c r="B200" s="3">
        <v>198</v>
      </c>
    </row>
    <row r="201" ht="15">
      <c r="B201" s="3">
        <v>199</v>
      </c>
    </row>
    <row r="202" ht="15">
      <c r="B202" s="3">
        <v>200</v>
      </c>
    </row>
    <row r="203" ht="15">
      <c r="B203" s="3">
        <v>201</v>
      </c>
    </row>
    <row r="204" ht="15">
      <c r="B204" s="3">
        <v>202</v>
      </c>
    </row>
    <row r="205" ht="15">
      <c r="B205" s="3">
        <v>203</v>
      </c>
    </row>
    <row r="206" ht="15">
      <c r="B206" s="3">
        <v>204</v>
      </c>
    </row>
    <row r="207" ht="15">
      <c r="B207" s="3">
        <v>205</v>
      </c>
    </row>
    <row r="208" ht="15">
      <c r="B208" s="3">
        <v>206</v>
      </c>
    </row>
    <row r="209" ht="15">
      <c r="B209" s="3">
        <v>207</v>
      </c>
    </row>
    <row r="210" ht="15">
      <c r="B210" s="3">
        <v>208</v>
      </c>
    </row>
    <row r="211" ht="15">
      <c r="B211" s="3">
        <v>209</v>
      </c>
    </row>
    <row r="212" ht="15">
      <c r="B212" s="3">
        <v>210</v>
      </c>
    </row>
    <row r="213" ht="15">
      <c r="B213" s="3">
        <v>211</v>
      </c>
    </row>
    <row r="214" ht="15">
      <c r="B214" s="3">
        <v>212</v>
      </c>
    </row>
    <row r="215" ht="15">
      <c r="B215" s="3">
        <v>213</v>
      </c>
    </row>
    <row r="216" ht="15">
      <c r="B216" s="3">
        <v>214</v>
      </c>
    </row>
    <row r="217" ht="15">
      <c r="B217" s="3">
        <v>215</v>
      </c>
    </row>
    <row r="218" ht="15">
      <c r="B218" s="3">
        <v>216</v>
      </c>
    </row>
    <row r="219" ht="15">
      <c r="B219" s="3">
        <v>217</v>
      </c>
    </row>
    <row r="220" ht="15">
      <c r="B220" s="3">
        <v>218</v>
      </c>
    </row>
    <row r="221" ht="15">
      <c r="B221" s="3">
        <v>219</v>
      </c>
    </row>
    <row r="222" ht="15">
      <c r="B222" s="3">
        <v>220</v>
      </c>
    </row>
    <row r="223" ht="15">
      <c r="B223" s="3">
        <v>221</v>
      </c>
    </row>
    <row r="224" ht="15">
      <c r="B224" s="3">
        <v>222</v>
      </c>
    </row>
    <row r="225" ht="15">
      <c r="B225" s="3">
        <v>223</v>
      </c>
    </row>
    <row r="226" ht="15">
      <c r="B226" s="3">
        <v>224</v>
      </c>
    </row>
    <row r="227" ht="15">
      <c r="B227" s="3">
        <v>225</v>
      </c>
    </row>
    <row r="228" ht="15">
      <c r="B228" s="3">
        <v>226</v>
      </c>
    </row>
    <row r="229" ht="15">
      <c r="B229" s="3">
        <v>227</v>
      </c>
    </row>
    <row r="230" ht="15">
      <c r="B230" s="3">
        <v>228</v>
      </c>
    </row>
  </sheetData>
  <sheetProtection password="84F1" sheet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Holloway</dc:creator>
  <cp:keywords/>
  <dc:description/>
  <cp:lastModifiedBy>Derek Rodgers</cp:lastModifiedBy>
  <cp:lastPrinted>2010-01-29T21:24:08Z</cp:lastPrinted>
  <dcterms:created xsi:type="dcterms:W3CDTF">2002-02-18T22:12:13Z</dcterms:created>
  <dcterms:modified xsi:type="dcterms:W3CDTF">2019-03-28T19:35:11Z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